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drawings/drawing9.xml" ContentType="application/vnd.openxmlformats-officedocument.drawing+xml"/>
  <Override PartName="/xl/charts/chart9.xml" ContentType="application/vnd.openxmlformats-officedocument.drawingml.chart+xml"/>
  <Override PartName="/xl/drawings/drawing10.xml" ContentType="application/vnd.openxmlformats-officedocument.drawing+xml"/>
  <Override PartName="/xl/charts/chart10.xml" ContentType="application/vnd.openxmlformats-officedocument.drawingml.chart+xml"/>
  <Override PartName="/xl/drawings/drawing11.xml" ContentType="application/vnd.openxmlformats-officedocument.drawing+xml"/>
  <Override PartName="/xl/charts/chart11.xml" ContentType="application/vnd.openxmlformats-officedocument.drawingml.chart+xml"/>
  <Override PartName="/xl/drawings/drawing12.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drawings/drawing13.xml" ContentType="application/vnd.openxmlformats-officedocument.drawing+xml"/>
  <Override PartName="/xl/charts/chart18.xml" ContentType="application/vnd.openxmlformats-officedocument.drawingml.chart+xml"/>
  <Override PartName="/xl/drawings/drawing14.xml" ContentType="application/vnd.openxmlformats-officedocument.drawing+xml"/>
  <Override PartName="/xl/charts/chart19.xml" ContentType="application/vnd.openxmlformats-officedocument.drawingml.chart+xml"/>
  <Override PartName="/xl/drawings/drawing15.xml" ContentType="application/vnd.openxmlformats-officedocument.drawing+xml"/>
  <Override PartName="/xl/charts/chart20.xml" ContentType="application/vnd.openxmlformats-officedocument.drawingml.chart+xml"/>
  <Override PartName="/xl/drawings/drawing16.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29"/>
  <workbookPr defaultThemeVersion="124226"/>
  <mc:AlternateContent xmlns:mc="http://schemas.openxmlformats.org/markup-compatibility/2006">
    <mc:Choice Requires="x15">
      <x15ac:absPath xmlns:x15ac="http://schemas.microsoft.com/office/spreadsheetml/2010/11/ac" url="D:\Users\William\Desktop\PAGINA WEB IFINORTE\"/>
    </mc:Choice>
  </mc:AlternateContent>
  <xr:revisionPtr revIDLastSave="0" documentId="8_{49DF6A5A-C71A-4D1B-95B0-F4A454A5ACFD}" xr6:coauthVersionLast="47" xr6:coauthVersionMax="47" xr10:uidLastSave="{00000000-0000-0000-0000-000000000000}"/>
  <bookViews>
    <workbookView xWindow="-108" yWindow="-108" windowWidth="23256" windowHeight="12576" tabRatio="886" xr2:uid="{00000000-000D-0000-FFFF-FFFF00000000}"/>
  </bookViews>
  <sheets>
    <sheet name="MATRIZ DE RIESGO " sheetId="18" r:id="rId1"/>
    <sheet name="CRITERIOS DE EVALUACION" sheetId="31" r:id="rId2"/>
    <sheet name="C. INTERNO" sheetId="25" r:id="rId3"/>
    <sheet name="Convenios" sheetId="20" r:id="rId4"/>
    <sheet name="Captacion" sheetId="21" r:id="rId5"/>
    <sheet name="Colocacion" sheetId="22" r:id="rId6"/>
    <sheet name="GESTION COMERCIAL" sheetId="34" r:id="rId7"/>
    <sheet name="MEJORA CONTINUA" sheetId="33" r:id="rId8"/>
    <sheet name="PLANEACION ESTRATE" sheetId="32" r:id="rId9"/>
    <sheet name="GESTION DOCUMENTAL" sheetId="35" r:id="rId10"/>
    <sheet name="GESTION ADM  JURIDICA " sheetId="36" r:id="rId11"/>
    <sheet name="GESTION FINANCIERA" sheetId="37" r:id="rId12"/>
    <sheet name="INF Y COMUNICACION" sheetId="38" r:id="rId13"/>
    <sheet name="TALENTO HUMANO" sheetId="40" r:id="rId14"/>
    <sheet name="SISTEMAS" sheetId="39" r:id="rId15"/>
    <sheet name="Control Interno" sheetId="19" r:id="rId16"/>
  </sheets>
  <externalReferences>
    <externalReference r:id="rId17"/>
  </externalReferences>
  <calcPr calcId="191029"/>
</workbook>
</file>

<file path=xl/calcChain.xml><?xml version="1.0" encoding="utf-8"?>
<calcChain xmlns="http://schemas.openxmlformats.org/spreadsheetml/2006/main">
  <c r="F12" i="19" l="1"/>
  <c r="Z38" i="39" l="1"/>
  <c r="Z39" i="39"/>
  <c r="Z40" i="39"/>
  <c r="Z37" i="39"/>
  <c r="W41" i="39"/>
  <c r="Z32" i="40"/>
  <c r="Z33" i="40"/>
  <c r="Z34" i="40"/>
  <c r="Z31" i="40"/>
  <c r="W35" i="40"/>
  <c r="Z24" i="38"/>
  <c r="Z26" i="38"/>
  <c r="Z25" i="38"/>
  <c r="Z23" i="38"/>
  <c r="W27" i="38"/>
  <c r="Z42" i="37"/>
  <c r="Z43" i="37"/>
  <c r="Z41" i="37"/>
  <c r="Z40" i="37"/>
  <c r="W44" i="37"/>
  <c r="Z29" i="36"/>
  <c r="Z30" i="36"/>
  <c r="Z31" i="36"/>
  <c r="Z28" i="36"/>
  <c r="W32" i="36"/>
  <c r="W24" i="36"/>
  <c r="Z29" i="35"/>
  <c r="Z30" i="35"/>
  <c r="Z31" i="35"/>
  <c r="Z28" i="35"/>
  <c r="W32" i="35"/>
  <c r="Z33" i="32"/>
  <c r="Z34" i="32"/>
  <c r="Z35" i="32"/>
  <c r="Z32" i="32"/>
  <c r="W36" i="32"/>
  <c r="Z27" i="33"/>
  <c r="Z28" i="33"/>
  <c r="Z29" i="33"/>
  <c r="Z26" i="33"/>
  <c r="W30" i="33"/>
  <c r="Z28" i="34"/>
  <c r="Z29" i="34"/>
  <c r="Z30" i="34"/>
  <c r="Z27" i="34"/>
  <c r="W31" i="34"/>
  <c r="Z52" i="22"/>
  <c r="Z53" i="22"/>
  <c r="Z54" i="22"/>
  <c r="Z51" i="22"/>
  <c r="W55" i="22"/>
  <c r="Z33" i="21"/>
  <c r="Z34" i="21"/>
  <c r="Z35" i="21"/>
  <c r="Z32" i="21"/>
  <c r="Z23" i="20"/>
  <c r="Z24" i="20"/>
  <c r="Z25" i="20"/>
  <c r="Z22" i="20"/>
  <c r="W26" i="20"/>
  <c r="AA30" i="25"/>
  <c r="AA31" i="25"/>
  <c r="AA32" i="25"/>
  <c r="AA29" i="25"/>
  <c r="Z26" i="20" l="1"/>
  <c r="Z36" i="21"/>
  <c r="Z44" i="37"/>
  <c r="Z55" i="22"/>
  <c r="Z31" i="34"/>
  <c r="AA33" i="25"/>
  <c r="W93" i="37" l="1"/>
  <c r="Z93" i="37" s="1"/>
  <c r="Z92" i="37"/>
  <c r="Z91" i="37"/>
  <c r="Z90" i="37"/>
  <c r="Z89" i="37"/>
  <c r="O86" i="37"/>
  <c r="O85" i="37"/>
  <c r="O84" i="37"/>
  <c r="O83" i="37"/>
  <c r="O82" i="37"/>
  <c r="O81" i="37"/>
  <c r="O80" i="37"/>
  <c r="O79" i="37"/>
  <c r="W69" i="37"/>
  <c r="Z69" i="37" s="1"/>
  <c r="Z68" i="37"/>
  <c r="Z67" i="37"/>
  <c r="Z66" i="37"/>
  <c r="Z65" i="37"/>
  <c r="O62" i="37"/>
  <c r="O61" i="37"/>
  <c r="O60" i="37"/>
  <c r="O59" i="37"/>
  <c r="O58" i="37"/>
  <c r="Y57" i="37"/>
  <c r="W36" i="37"/>
  <c r="Z36" i="37" s="1"/>
  <c r="Z35" i="37"/>
  <c r="Z34" i="37"/>
  <c r="Z33" i="37"/>
  <c r="Z32" i="37"/>
  <c r="O29" i="37"/>
  <c r="O28" i="37"/>
  <c r="O27" i="37"/>
  <c r="O26" i="37"/>
  <c r="O25" i="37"/>
  <c r="O24" i="37"/>
  <c r="O23" i="37"/>
  <c r="O22" i="37"/>
  <c r="O21" i="37"/>
  <c r="O20" i="37"/>
  <c r="O19" i="37"/>
  <c r="O18" i="37"/>
  <c r="O17" i="37"/>
  <c r="O16" i="37"/>
  <c r="O15" i="37"/>
  <c r="O14" i="37"/>
  <c r="O13" i="37"/>
  <c r="O12" i="37"/>
  <c r="O11" i="37"/>
  <c r="O10" i="37"/>
  <c r="O9" i="37"/>
  <c r="O10" i="25" l="1"/>
  <c r="O11" i="25"/>
  <c r="O12" i="25"/>
  <c r="O13" i="25"/>
  <c r="O14" i="25"/>
  <c r="O15" i="25"/>
  <c r="O16" i="25"/>
  <c r="O17" i="25"/>
  <c r="O18" i="25"/>
  <c r="O15" i="39"/>
  <c r="O10" i="39"/>
  <c r="O11" i="39"/>
  <c r="O12" i="39"/>
  <c r="O13" i="39"/>
  <c r="O14" i="39"/>
  <c r="O16" i="39"/>
  <c r="O17" i="39"/>
  <c r="O18" i="39"/>
  <c r="O19" i="39"/>
  <c r="O20" i="39"/>
  <c r="O21" i="39"/>
  <c r="O22" i="39"/>
  <c r="O23" i="39"/>
  <c r="O24" i="39"/>
  <c r="O25" i="39"/>
  <c r="O26" i="39"/>
  <c r="O10" i="40"/>
  <c r="O11" i="40"/>
  <c r="O12" i="40"/>
  <c r="O13" i="40"/>
  <c r="O14" i="40"/>
  <c r="O15" i="40"/>
  <c r="O16" i="40"/>
  <c r="O17" i="40"/>
  <c r="O18" i="40"/>
  <c r="O19" i="40"/>
  <c r="O20" i="40"/>
  <c r="O10" i="38"/>
  <c r="O11" i="38"/>
  <c r="O12" i="38"/>
  <c r="O10" i="36"/>
  <c r="O11" i="36"/>
  <c r="O12" i="36"/>
  <c r="O13" i="36"/>
  <c r="O14" i="36"/>
  <c r="O15" i="36"/>
  <c r="O16" i="36"/>
  <c r="O17" i="36"/>
  <c r="O10" i="35"/>
  <c r="O11" i="35"/>
  <c r="O12" i="35"/>
  <c r="O13" i="35"/>
  <c r="O14" i="35"/>
  <c r="O15" i="35"/>
  <c r="O16" i="35"/>
  <c r="O17" i="35"/>
  <c r="O10" i="32"/>
  <c r="O11" i="32"/>
  <c r="O12" i="32"/>
  <c r="O13" i="32"/>
  <c r="O14" i="32"/>
  <c r="O15" i="32"/>
  <c r="O16" i="32"/>
  <c r="O17" i="32"/>
  <c r="O18" i="32"/>
  <c r="O19" i="32"/>
  <c r="O20" i="32"/>
  <c r="O10" i="33"/>
  <c r="O11" i="33"/>
  <c r="O12" i="33"/>
  <c r="O13" i="33"/>
  <c r="O14" i="33"/>
  <c r="O10" i="34"/>
  <c r="O11" i="34"/>
  <c r="O12" i="34"/>
  <c r="O13" i="34"/>
  <c r="O14" i="34"/>
  <c r="O15" i="34"/>
  <c r="O16" i="34"/>
  <c r="O10" i="22"/>
  <c r="O11" i="22"/>
  <c r="O12" i="22"/>
  <c r="O13" i="22"/>
  <c r="O14" i="22"/>
  <c r="O15" i="22"/>
  <c r="O16" i="22"/>
  <c r="O17" i="22"/>
  <c r="O18" i="22"/>
  <c r="O19" i="22"/>
  <c r="O20" i="22"/>
  <c r="O21" i="22"/>
  <c r="O22" i="22"/>
  <c r="O23" i="22"/>
  <c r="O24" i="22"/>
  <c r="O25" i="22"/>
  <c r="O26" i="22"/>
  <c r="O27" i="22"/>
  <c r="O28" i="22"/>
  <c r="O29" i="22"/>
  <c r="O30" i="22"/>
  <c r="O31" i="22"/>
  <c r="O32" i="22"/>
  <c r="O33" i="22"/>
  <c r="O34" i="22"/>
  <c r="O35" i="22"/>
  <c r="O36" i="22"/>
  <c r="O37" i="22"/>
  <c r="O38" i="22"/>
  <c r="O39" i="22"/>
  <c r="O40" i="22"/>
  <c r="O41" i="22"/>
  <c r="O9" i="22"/>
  <c r="O10" i="21"/>
  <c r="O11" i="21"/>
  <c r="O12" i="21"/>
  <c r="O13" i="21"/>
  <c r="O14" i="21"/>
  <c r="O15" i="21"/>
  <c r="O16" i="21"/>
  <c r="O17" i="21"/>
  <c r="O18" i="21"/>
  <c r="O19" i="21"/>
  <c r="O20" i="21"/>
  <c r="O21" i="21"/>
  <c r="O9" i="21"/>
  <c r="O10" i="20"/>
  <c r="O11" i="20"/>
  <c r="O9" i="20"/>
  <c r="AS10" i="25"/>
  <c r="AS11" i="25"/>
  <c r="AS12" i="25"/>
  <c r="AS13" i="25"/>
  <c r="AS14" i="25"/>
  <c r="AS9" i="25"/>
  <c r="Z30" i="39" l="1"/>
  <c r="Z31" i="39"/>
  <c r="Z32" i="39"/>
  <c r="Z29" i="39"/>
  <c r="W33" i="39"/>
  <c r="Z33" i="39" s="1"/>
  <c r="O9" i="39"/>
  <c r="Z24" i="40"/>
  <c r="Z25" i="40"/>
  <c r="Z26" i="40"/>
  <c r="W27" i="40"/>
  <c r="Z23" i="40"/>
  <c r="O9" i="40"/>
  <c r="Z16" i="38"/>
  <c r="Z17" i="38"/>
  <c r="Z18" i="38"/>
  <c r="Z15" i="38"/>
  <c r="W19" i="38"/>
  <c r="O9" i="38"/>
  <c r="Z27" i="40" l="1"/>
  <c r="Z19" i="38"/>
  <c r="Z98" i="37"/>
  <c r="Z99" i="37"/>
  <c r="Z100" i="37"/>
  <c r="Z97" i="37"/>
  <c r="W101" i="37"/>
  <c r="Z101" i="37" s="1"/>
  <c r="Z21" i="36"/>
  <c r="Z22" i="36"/>
  <c r="Z23" i="36"/>
  <c r="Z20" i="36"/>
  <c r="O9" i="36"/>
  <c r="Z21" i="35"/>
  <c r="Z22" i="35"/>
  <c r="Z23" i="35"/>
  <c r="Z20" i="35"/>
  <c r="W24" i="35"/>
  <c r="O9" i="35"/>
  <c r="Z25" i="32"/>
  <c r="Z26" i="32"/>
  <c r="Z27" i="32"/>
  <c r="Z24" i="32"/>
  <c r="Y14" i="32"/>
  <c r="W28" i="32"/>
  <c r="Z28" i="32" s="1"/>
  <c r="O9" i="32"/>
  <c r="Z19" i="33"/>
  <c r="Z20" i="33"/>
  <c r="Z21" i="33"/>
  <c r="Z18" i="33"/>
  <c r="W22" i="33"/>
  <c r="Z22" i="33" s="1"/>
  <c r="O9" i="33"/>
  <c r="Z20" i="34"/>
  <c r="Z21" i="34"/>
  <c r="Z22" i="34"/>
  <c r="Z19" i="34"/>
  <c r="W23" i="34"/>
  <c r="Z24" i="35" l="1"/>
  <c r="Z24" i="36"/>
  <c r="O9" i="34"/>
  <c r="S10" i="18"/>
  <c r="S11" i="18"/>
  <c r="S12" i="18"/>
  <c r="S13" i="18"/>
  <c r="S14" i="18"/>
  <c r="S9" i="18"/>
  <c r="Z46" i="22"/>
  <c r="Z47" i="22"/>
  <c r="Z45" i="22"/>
  <c r="W48" i="22"/>
  <c r="Z44" i="22" s="1"/>
  <c r="Z27" i="21"/>
  <c r="Z28" i="21"/>
  <c r="Z26" i="21"/>
  <c r="Z25" i="21"/>
  <c r="W36" i="21"/>
  <c r="Z15" i="20"/>
  <c r="Z16" i="20"/>
  <c r="Z17" i="20"/>
  <c r="Z14" i="20"/>
  <c r="W18" i="20"/>
  <c r="Z18" i="20" s="1"/>
  <c r="AA22" i="25"/>
  <c r="AA23" i="25"/>
  <c r="AA24" i="25"/>
  <c r="AA21" i="25"/>
  <c r="X33" i="25"/>
  <c r="X25" i="25"/>
  <c r="AA25" i="25" l="1"/>
  <c r="Z23" i="34"/>
  <c r="Z48" i="22"/>
  <c r="Z29" i="21"/>
  <c r="O9" i="25" l="1"/>
  <c r="R8" i="19" l="1"/>
  <c r="T7" i="19" s="1"/>
  <c r="L8" i="19"/>
  <c r="N7" i="19" s="1"/>
  <c r="N4" i="19" l="1"/>
  <c r="N6" i="19"/>
  <c r="N5" i="19"/>
  <c r="T6" i="19"/>
  <c r="T4" i="19"/>
  <c r="T5" i="19"/>
  <c r="N8" i="19" l="1"/>
  <c r="T8" i="19"/>
  <c r="I13" i="19" l="1"/>
  <c r="I14" i="19"/>
  <c r="I15" i="19"/>
  <c r="I16" i="19"/>
  <c r="I12" i="19"/>
  <c r="F13" i="19"/>
  <c r="F14" i="19"/>
  <c r="F15" i="19"/>
  <c r="F16" i="19"/>
  <c r="I17" i="19" l="1"/>
  <c r="F17" i="19"/>
  <c r="G19" i="1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E5" authorId="0" shapeId="0" xr:uid="{00000000-0006-0000-0000-000001000000}">
      <text>
        <r>
          <rPr>
            <b/>
            <sz val="8"/>
            <color indexed="81"/>
            <rFont val="Tahoma"/>
            <family val="2"/>
          </rPr>
          <t>Usuario:</t>
        </r>
        <r>
          <rPr>
            <sz val="8"/>
            <color indexed="81"/>
            <rFont val="Tahoma"/>
            <family val="2"/>
          </rPr>
          <t xml:space="preserve">
RIESGO ESTRATEGICO</t>
        </r>
      </text>
    </comment>
    <comment ref="W5" authorId="0" shapeId="0" xr:uid="{00000000-0006-0000-0000-000002000000}">
      <text>
        <r>
          <rPr>
            <b/>
            <sz val="8"/>
            <color indexed="81"/>
            <rFont val="Tahoma"/>
            <family val="2"/>
          </rPr>
          <t>Usuario:</t>
        </r>
        <r>
          <rPr>
            <sz val="8"/>
            <color indexed="81"/>
            <rFont val="Tahoma"/>
            <family val="2"/>
          </rPr>
          <t xml:space="preserve">
EVITAR RIESGO</t>
        </r>
      </text>
    </comment>
    <comment ref="X5" authorId="0" shapeId="0" xr:uid="{00000000-0006-0000-0000-000003000000}">
      <text>
        <r>
          <rPr>
            <b/>
            <sz val="8"/>
            <color indexed="81"/>
            <rFont val="Tahoma"/>
            <family val="2"/>
          </rPr>
          <t>Usuario:</t>
        </r>
        <r>
          <rPr>
            <sz val="8"/>
            <color indexed="81"/>
            <rFont val="Tahoma"/>
            <family val="2"/>
          </rPr>
          <t xml:space="preserve">
REDUCIR RIESGO</t>
        </r>
      </text>
    </comment>
    <comment ref="Y5" authorId="0" shapeId="0" xr:uid="{00000000-0006-0000-0000-000004000000}">
      <text>
        <r>
          <rPr>
            <b/>
            <sz val="8"/>
            <color indexed="81"/>
            <rFont val="Tahoma"/>
            <family val="2"/>
          </rPr>
          <t>Usuario:</t>
        </r>
        <r>
          <rPr>
            <sz val="8"/>
            <color indexed="81"/>
            <rFont val="Tahoma"/>
            <family val="2"/>
          </rPr>
          <t xml:space="preserve">
COMPARTIR O TRASLADAR RIESGO</t>
        </r>
      </text>
    </comment>
    <comment ref="Z5" authorId="0" shapeId="0" xr:uid="{00000000-0006-0000-0000-000005000000}">
      <text>
        <r>
          <rPr>
            <b/>
            <sz val="8"/>
            <color indexed="81"/>
            <rFont val="Tahoma"/>
            <family val="2"/>
          </rPr>
          <t>Usuario:</t>
        </r>
        <r>
          <rPr>
            <sz val="8"/>
            <color indexed="81"/>
            <rFont val="Tahoma"/>
            <family val="2"/>
          </rPr>
          <t xml:space="preserve">
ASUMIR RIESGO</t>
        </r>
      </text>
    </comment>
    <comment ref="F6" authorId="0" shapeId="0" xr:uid="{00000000-0006-0000-0000-000006000000}">
      <text>
        <r>
          <rPr>
            <b/>
            <sz val="8"/>
            <color indexed="81"/>
            <rFont val="Tahoma"/>
            <family val="2"/>
          </rPr>
          <t>Usuario:</t>
        </r>
        <r>
          <rPr>
            <sz val="8"/>
            <color indexed="81"/>
            <rFont val="Tahoma"/>
            <family val="2"/>
          </rPr>
          <t xml:space="preserve">
RIESGO OPERATIVO</t>
        </r>
      </text>
    </comment>
    <comment ref="G6" authorId="0" shapeId="0" xr:uid="{00000000-0006-0000-0000-000007000000}">
      <text>
        <r>
          <rPr>
            <b/>
            <sz val="8"/>
            <color indexed="81"/>
            <rFont val="Tahoma"/>
            <family val="2"/>
          </rPr>
          <t>Usuario:</t>
        </r>
        <r>
          <rPr>
            <sz val="8"/>
            <color indexed="81"/>
            <rFont val="Tahoma"/>
            <family val="2"/>
          </rPr>
          <t xml:space="preserve">
RIESGO FINANCIERO</t>
        </r>
      </text>
    </comment>
    <comment ref="H6" authorId="0" shapeId="0" xr:uid="{00000000-0006-0000-0000-000008000000}">
      <text>
        <r>
          <rPr>
            <b/>
            <sz val="8"/>
            <color indexed="81"/>
            <rFont val="Tahoma"/>
            <family val="2"/>
          </rPr>
          <t>Usuario:</t>
        </r>
        <r>
          <rPr>
            <sz val="8"/>
            <color indexed="81"/>
            <rFont val="Tahoma"/>
            <family val="2"/>
          </rPr>
          <t xml:space="preserve">
RIESGO DE CUMPLIMIENTO</t>
        </r>
      </text>
    </comment>
    <comment ref="I6" authorId="0" shapeId="0" xr:uid="{00000000-0006-0000-0000-000009000000}">
      <text>
        <r>
          <rPr>
            <b/>
            <sz val="8"/>
            <color indexed="81"/>
            <rFont val="Tahoma"/>
            <family val="2"/>
          </rPr>
          <t>Usuario:</t>
        </r>
        <r>
          <rPr>
            <sz val="8"/>
            <color indexed="81"/>
            <rFont val="Tahoma"/>
            <family val="2"/>
          </rPr>
          <t xml:space="preserve">
RIESGO TECNOLOGICO</t>
        </r>
      </text>
    </comment>
  </commentList>
</comments>
</file>

<file path=xl/sharedStrings.xml><?xml version="1.0" encoding="utf-8"?>
<sst xmlns="http://schemas.openxmlformats.org/spreadsheetml/2006/main" count="2674" uniqueCount="1149">
  <si>
    <t>CAUSAS</t>
  </si>
  <si>
    <t>RIESGO</t>
  </si>
  <si>
    <t>IMPACTO</t>
  </si>
  <si>
    <t>CONTROLES</t>
  </si>
  <si>
    <t>NUEVA CALIFICACION</t>
  </si>
  <si>
    <t>INDICADOR</t>
  </si>
  <si>
    <t>RL</t>
  </si>
  <si>
    <t>2.ANALISIS Y CALIFICACION RIESGO</t>
  </si>
  <si>
    <t>DESCRIPCION DEL RIESGO</t>
  </si>
  <si>
    <t>ACCIONES PREVENTIVAS</t>
  </si>
  <si>
    <t>RESPONSABLE</t>
  </si>
  <si>
    <t>EVALUACION</t>
  </si>
  <si>
    <t>RO</t>
  </si>
  <si>
    <t>RM</t>
  </si>
  <si>
    <t>RC</t>
  </si>
  <si>
    <t>RLAFT</t>
  </si>
  <si>
    <t>OBJETIVO:</t>
  </si>
  <si>
    <t>Verificar la existencia,  nivel de cumplimiento de los requisitos aplicables, desarrollo y el grado de efectividad del Sistema Integrado de Gestión Y Control (SIGYC) en el cumplimiento de los objetivos de la Entidad</t>
  </si>
  <si>
    <t>Cambio continuo en la normatividad externa, lo que dificulta la estandarización de un modelo permanente de entrega de reportes, seguimientos e informes y genera dificultad en el seguimiento y control que sobre su aplicación realiza la Oficina de Control Interno.</t>
  </si>
  <si>
    <t xml:space="preserve">Realizar la suscripción de convenios ínter administrativos entre IFINORTE y otras entidades ya sea de carácter público o privado, para la ejecución de acciones, en desarrollo  de su objeto social y el mejoramiento de la gestión institucional. </t>
  </si>
  <si>
    <t>Demora en la devolucion de Saldos  a las entidades con las cuales se suscribieron los convenios debido a no elaboracion de actas de liquidacion por parte de las oficinas gestoras</t>
  </si>
  <si>
    <t>Investigaciones Fiscales</t>
  </si>
  <si>
    <t>Realizar el pago de convenios, con autorizaciones que no sean originales</t>
  </si>
  <si>
    <t>Revision por parte de las oficinas involucradas en el proceso de pago.</t>
  </si>
  <si>
    <t>Gestionar el aumento en la captación de recursos de la Entidad a través de los diferentes mecanismos financieros y garantizando transparencia en el manejo de los recursos.</t>
  </si>
  <si>
    <t>PROCESO: CAPTACION</t>
  </si>
  <si>
    <t>PROCESO: CONVENIOS</t>
  </si>
  <si>
    <t>PROCESO: CONTROL INTERNO</t>
  </si>
  <si>
    <t>Altas sumas de dinero en cuentas corrientes o en cajas sin generar rendimiento</t>
  </si>
  <si>
    <t>Hurto o perdida Efectivo y titulos valores</t>
  </si>
  <si>
    <t>Garantizar efectividad y control en el proceso de colocación de créditos, así mismo propender por la obtención de mayores rendimientos financieros.</t>
  </si>
  <si>
    <t>Imposibilidad de recuperar cartera morosa.                                             Posibles Investigaciones Fiscales</t>
  </si>
  <si>
    <t>No razonabilidad y confiabilidad de la informacion, errrores operativos por toma de decisiones con base en informacion poco confiable, investigaciones.</t>
  </si>
  <si>
    <t>PROCESO: Gestión Comercial</t>
  </si>
  <si>
    <t xml:space="preserve"> Promocionar a los clientes actuales y potenciales la adquisición de los productos ofrecidos por el instituto que preemitan el crecimiento financiero de los servicios de la entidad e Identificar, estandarizar, planificar, retroalimentar y actualizar permanentemente los trámites y servicios al usuario prestados por la Entidad en razón de su Misión.</t>
  </si>
  <si>
    <t>PROCESO: Mejora Contínua</t>
  </si>
  <si>
    <t>Detectar, planificar e implementar las actividades necesarias para mejorar continuamente la eficacia del Sistema de Gestión y Control, de los procesos, servicios y en general de toda la organización,  mediante el análisis de tendencias que sirvan para la toma de decisiones encaminadas hacia el cumplimiento de nuestra filosofía del mejoramiento continuo</t>
  </si>
  <si>
    <t>PROCESO: Planeación Estrategica e Institucional.</t>
  </si>
  <si>
    <t xml:space="preserve"> Planear el desarrollo Institucional que permita modelar la proyección de la Entidad a corto, mediano y largo plazo e impulsar y guiar sus actividades hacia las metas y los resultados previstos. Asegurando un mejoramiento continúo del Sistema de Gestión de la calidad y Control Interno, mediante la revisión periódica de su conveniencia, adecuación, eficacia, eficiencia y efectividad.</t>
  </si>
  <si>
    <t>No se conoce la reglamentación o normas que permitan la actuación debida de funcionarios u otras personas o entidades.</t>
  </si>
  <si>
    <t>Cualquier funcionario actúa en forma
indebida amparado en la inexistencia de las normas que debería observar.</t>
  </si>
  <si>
    <t>Cada periodo de gobierno se redefine el personal directivo y de libre remocion.</t>
  </si>
  <si>
    <t>Hay alta rotación del personal en
el nivel gerencial.</t>
  </si>
  <si>
    <t>PROCESO: Gesitón de Archivo y documento</t>
  </si>
  <si>
    <t>Elaborar y controlar la documentación tanto interna como externa de la entidad en concordancia con la ley de archivo, el sistema de gestión de calidad y el MECI</t>
  </si>
  <si>
    <t>Deterioro de los documentos debido al ambiente, las plagas, humedad, espacio fisico insuficiente e inadecuado de tal forma que no permitan su consulta adecuada, Destruccion debida a posible incendio, plagas.</t>
  </si>
  <si>
    <t>Perdida de documentos, Ilegibilidad de documento, Caos administrativo, deficiencia de la prestacion del servicio</t>
  </si>
  <si>
    <t>Extintores,  Fumigacion periodica, Locales y Sitios asignados para archivo, estantes y archivadores</t>
  </si>
  <si>
    <t>Rotacion del auxiliar de archivo, desconocimiento de la norma y actualizacion de la misma , falta de entrenamiento, control sistematico para el cumplimiento de los tiempos en las TRD, ubicación desconcentrada del archivo.</t>
  </si>
  <si>
    <t>Duplicidad de informacion, dificultad de consulta, perdidad de tiempo.</t>
  </si>
  <si>
    <t>PROCESO: Gestión Adminitrativa y Juridica.</t>
  </si>
  <si>
    <t>Proporcionar los recursos físicos, de servicios y de infraestructura que requiere la Entidad para el desarrollo de sus procesos. Mantener en adecuado estado de funcionamiento los equipos requeridos para la prestación de servicios de la entidad y brindar la asesoría jurídica necesaria a los funcionarios que lo requieran para el cumplimiento de sus funciones.</t>
  </si>
  <si>
    <t>Contratos solicitados sobre el tiempo, Retrazo de tramitacion de contratos por parte de la Oficina gestora, Muchos contratos por elaborar y la oficina no alcance por falta de apoyo, Contratos elaborados a la carrera, No cumplimiento a la planeacion.</t>
  </si>
  <si>
    <t>Incumplimiento ejecucion de compras, Errores, inconsistencias, Investigaciones y Hallazgos de Contraloria y violaciones de norma</t>
  </si>
  <si>
    <t xml:space="preserve"> Establecer lineamientos, instrumentos y procedimientos para la formulación y aprobación del presupuesto, ejecución presupuestal y modificaciones al presupuesto, así como ejercer el control contable de los movimientos financieros de la Entidad y las mejores oportunidades financieras para la inversión de excedentes. </t>
  </si>
  <si>
    <t>PROCESO: INFORMACIÓN Y COMUNICACIÓN</t>
  </si>
  <si>
    <t xml:space="preserve"> Gestionar la información y comunicación de la Entidad, garantizando la base de la transparencia de la actuación pública, la rendición de cuentas a la Comunidad y el cumplimiento de obligaciones de información. </t>
  </si>
  <si>
    <t>ANALISIS CALIFICACION Y VALORACION DE LOS RIESGOS</t>
  </si>
  <si>
    <t>ANALISIS Y CALIFICACION RIESGO</t>
  </si>
  <si>
    <t>VALORACION DE LOS RIESGOS</t>
  </si>
  <si>
    <t>PROCESO:  CONTROL INTERNO</t>
  </si>
  <si>
    <t>% DE Mejora de Riesgo</t>
  </si>
  <si>
    <t>CALIFICACION DE RIESGOS</t>
  </si>
  <si>
    <t>TIPO DE RIESGO</t>
  </si>
  <si>
    <t>CANTIDAD DE RIESGOS</t>
  </si>
  <si>
    <t>% TIPO DE RIESGOS</t>
  </si>
  <si>
    <t>RIESGO BAJO</t>
  </si>
  <si>
    <t>RIESGO MODERADO</t>
  </si>
  <si>
    <t>RIESGO ALTO</t>
  </si>
  <si>
    <t>RIESGO EXTREMO</t>
  </si>
  <si>
    <t>TOTAL DE RIESGOS</t>
  </si>
  <si>
    <t>VALORACION DE RIESGOS</t>
  </si>
  <si>
    <t>PROCESO: TALENTO HUMANO</t>
  </si>
  <si>
    <t xml:space="preserve"> Asegurar y mejorar  la competencia de los servidores públicos y/o particulares que ejercen funciones públicas que cuantitativa y cualitativamente requiere la Entidad para el logro de sus Objetivos Institucionales. </t>
  </si>
  <si>
    <t>Que las necesidades de capacitación y bienestar planteadas no respondan a las necesidades de aprendizaje para el desempeño en sus puestos de trabajo, ni aporten al bienestar laboral para los funcionarios de la entidad</t>
  </si>
  <si>
    <t>Servidores Públicos sin conocimiento de la información básica de la entidad y sus cambios.</t>
  </si>
  <si>
    <t>Desacierto en la formulación del Plan Anual de Capacitacion.</t>
  </si>
  <si>
    <t>Malestar generado por desmotivación de los Servidores Públicos y clima laboral inadecuado.</t>
  </si>
  <si>
    <t>Verificación del cumplimiento y seguimiento a la ejecución de las actividades del plan de bienestar y del programa de salud ocupacional</t>
  </si>
  <si>
    <t>Realizar evaluación que permita identificar en que condiciones se encuentra el clima organizacional dentro de las diferentes áreas.</t>
  </si>
  <si>
    <t xml:space="preserve">Escasa comunicación entre los niveles de la organización </t>
  </si>
  <si>
    <t>Pérdida de clima organizacional</t>
  </si>
  <si>
    <t>P</t>
  </si>
  <si>
    <t>I</t>
  </si>
  <si>
    <t>x</t>
  </si>
  <si>
    <t>Fallas y tardanza en la informacion reportada por las diferentes areas  del Instituto.</t>
  </si>
  <si>
    <t>Trafico de influencias, amiguismo, personas influyentes.</t>
  </si>
  <si>
    <t xml:space="preserve"> Sanciones por los entes de Control.</t>
  </si>
  <si>
    <t>Insufiecientes medidas de seguridad para la correcta proteccion de titulos, documentos, y dinero existente en e l area de tesoreria.</t>
  </si>
  <si>
    <t xml:space="preserve">Posibilidad de que se incurra en pérdidas por la venta de activos a descuentos inusuales y
significativos, con el fin de disponer rápidamente de los recursos necesarios para cumplir con obligaciones contractuales o los requerimientos de nuestros clientes, </t>
  </si>
  <si>
    <t>No disposición de los recuros liquidos en determinado momento que  permitan hacer frente a los requerimientos u obligaciiones contraidas con nuetros clientes inversionitas.</t>
  </si>
  <si>
    <t>Producto de la auditoria se tienen informes, los cuales no son interpretados de manera adecauada según los criterios y hallazgos de la auditoria.</t>
  </si>
  <si>
    <t>Perdida del objetivo de la auditoria,  no se encuentren las cuasus reales de los hallazgos, planes de mejoramiento mal planteados.</t>
  </si>
  <si>
    <t>Asesor de Control Interno</t>
  </si>
  <si>
    <t>Compartir o Transferir</t>
  </si>
  <si>
    <t>Asumir el Riesgo.</t>
  </si>
  <si>
    <t>La desactualización en el conocimiento de la normatividad vigente, se  deriva en requerimientos y sanciones por envio extemporaneo de la información, y no actualización de los requerimientos.</t>
  </si>
  <si>
    <t>Procedimientos operativos con aumento en la probabilidad e impacto de los riesgos,  Auditorias sin aportes de mejoramiento a la entidad.</t>
  </si>
  <si>
    <t>Revisiones del comité a las programaciones y resultados de las auditorias de control interno.</t>
  </si>
  <si>
    <t>Criterios de la auditoria con normatividad reciente, o dirigida a funcionarios nuevos.  Interpretación errada por parte de quien ejecute la auditoria.</t>
  </si>
  <si>
    <t>Revisiónes aleatorias a los informes de auditoria que afecten las operaciones misionales</t>
  </si>
  <si>
    <t>Profesional de Riesgos</t>
  </si>
  <si>
    <t>Comité Coordinador de Control Interno</t>
  </si>
  <si>
    <t>Gestión de Calidad</t>
  </si>
  <si>
    <t>Revisión por parte del profesional de riesgo, profesional del sistema de gestión de calidad y el comité de control interno.</t>
  </si>
  <si>
    <t>No. De Informes de control interno con descargos acertados respecto a la interpretación</t>
  </si>
  <si>
    <t>No. De Auditorias sin hallazgos ni recomendaciones y observaciones.</t>
  </si>
  <si>
    <t>(No. De hallazgos recurrentes con las mismas causas ya detectados en informes anteriores)/ (Total de hallazgos econtrados)*100</t>
  </si>
  <si>
    <t>Tiempos de auditoria y elaboración de informes de manera adecuada, conocimiento por parte del auditor previo a la auditoria del procedimiento.</t>
  </si>
  <si>
    <t>Revisión por parte del profesional del riesgo a la programación de auditorias y alcance a las mismas como los informes de las mismas.</t>
  </si>
  <si>
    <t>(No. De Auditorias cuestionadas)/ (No.de auditorias realizadas)*100</t>
  </si>
  <si>
    <t>Socializaciones de los procedimientos, auditorias de gestión, inducciones adecuadas a los cargos.</t>
  </si>
  <si>
    <t>Profesional de gestión de calidad.</t>
  </si>
  <si>
    <t>3                          MODERADO</t>
  </si>
  <si>
    <t>Cobros inexactos</t>
  </si>
  <si>
    <t>Cambios en la Normatividad o hechos que afecten la capacidad financiera de los municipios</t>
  </si>
  <si>
    <t>Retiros masivos de funcionarios objeto de créditos por libranza.</t>
  </si>
  <si>
    <t>Documentacion no certificada por las autoridades competentes  para el adecuado otorgamiento del credito.</t>
  </si>
  <si>
    <t>Modificacion, Eliminacion y/o alteracion de movimientos de pago aplicados en el sistema</t>
  </si>
  <si>
    <t>Demoras en las transferencias  que garantizan los prestamos otorgados</t>
  </si>
  <si>
    <t>Procesos legales y/o juridicos en contra de los clientes.</t>
  </si>
  <si>
    <t>Dificil recuado  de la obligacion contraida por parte del cleinte con Ifinorte</t>
  </si>
  <si>
    <t>Demoras en los tramites con el estado.</t>
  </si>
  <si>
    <t>Violacion a las politicas minimas de otorgamiento contempladas en los manualdes de riesgo de captacion y colocacion.</t>
  </si>
  <si>
    <t xml:space="preserve">Concentración de créditos y depósitos en cabeza de pocos clientes. </t>
  </si>
  <si>
    <t>Concentración de créditos y depósitos en cabeza de pocos clientes, como la gobernacion del departamento, que se constituye como principal cliente.</t>
  </si>
  <si>
    <t>Digitalizacion de documentos</t>
  </si>
  <si>
    <t>Perdida o deterioro de cada uno de los documentos que representan la obligacion del deudor y los que en detrminado monento pueden hacer exigibles la obligacion.</t>
  </si>
  <si>
    <t>Inadecuadoa custodia y seguridad de los expedientes de credito</t>
  </si>
  <si>
    <t xml:space="preserve">Hace referencia a Garantias presentadas por los clientes que al momento del cobro no pueda hacerse efectiva o es insuficiente su cobertura </t>
  </si>
  <si>
    <t>Verificacion y analisis  por el organo competente de pagos aplicados contra los generados en el sofware Financiero, como minino mensualmente a fin de verificar su integridad.</t>
  </si>
  <si>
    <t>Riesgo de Credito</t>
  </si>
  <si>
    <t>Deterioro  de relaciones comerciales con los  entes territoriales y entidades descentralizadas de la region.</t>
  </si>
  <si>
    <t>Documentación falsa o desactualizada en la apertura de cuentas</t>
  </si>
  <si>
    <t>Bajos niveles de captación en cuentas ahorradoras</t>
  </si>
  <si>
    <t>Afectación a la imagen de la entidad.   Fugas de dinero. Perdida temporal de interes de los recursos, detrimetro patrimonial.</t>
  </si>
  <si>
    <t>Tesorera</t>
  </si>
  <si>
    <t>Falsificación de firmas, la manipulacion de registros de firmas y huellas en fisico, favorece el error en su verificación.</t>
  </si>
  <si>
    <t>Fraudes y robos en cuentas ahoradoras</t>
  </si>
  <si>
    <t>Bajos niveles de colocacion de creditos.</t>
  </si>
  <si>
    <t>Se dificulta el cumplimiento de las metas de colocación del plan de acción de la entidad.</t>
  </si>
  <si>
    <t>Indicadores del colocacion y gestion comercial.</t>
  </si>
  <si>
    <t>Inoportuno cumplimiento al plan de mercado</t>
  </si>
  <si>
    <t>Deficiencias en los planes de mercadeo.    Dificil acceso a municipios alejados.  Planes de negocio  y propuetas comerciales poco atractivas.</t>
  </si>
  <si>
    <t>cambios en los gobiernos por periodos electorales.</t>
  </si>
  <si>
    <t>Perdida de las relaciones comerciales, como consecuencia de los cambios gubernamentales y decisiones diferentes por parte de estos  para el manejo de los recursos por conveniencias politicas del momento.</t>
  </si>
  <si>
    <t>Limitacion del desarrollo de la actividad comercial del instituto por condiciones de orden publico en el departamento.</t>
  </si>
  <si>
    <t>Problemas de seguridad a nivel Departamental, por presencia de grupos al margen de la ley y delincuencia comun, municipios retirados con  vias de acceso en muy mal estado.</t>
  </si>
  <si>
    <t>Las condiciones de orden publico, distancia y mal estado de las vias imposibilitan la presencia instutucional en e l departamento, obstaculizando asi la actividad comercial.</t>
  </si>
  <si>
    <t>Demoras y tardanzas en los tramites de aprobacion de los créditos.</t>
  </si>
  <si>
    <t>Competencia por bajos intereses e incentivos que ofrece el sector financiero.</t>
  </si>
  <si>
    <t>Inconformidad en los clientes.</t>
  </si>
  <si>
    <t>Quejas constantes por mala atencion, tramites dispendiosos, tardios y demorados, que no cumplen con las expectativas del cliente.</t>
  </si>
  <si>
    <t xml:space="preserve">Planes de mejora inadecuados. </t>
  </si>
  <si>
    <t>No se identifico correctamente la causa del potencial problema.</t>
  </si>
  <si>
    <t xml:space="preserve">Información incompleta, inoportuna  e inadecuada para la elaboración de los planes de mejoramiento.  </t>
  </si>
  <si>
    <t xml:space="preserve">No se plantearon acciones, correctas para erradicar los hallazgos. </t>
  </si>
  <si>
    <t>Acciones de mejora inadecuada.</t>
  </si>
  <si>
    <t>Las acciones propuestas no eliminan eficazmente las causas de las no conformidades.</t>
  </si>
  <si>
    <t>Falta coherencia entre los porque de los hallazgos y la acción implementada.  No se asigno el responsable idóneo.</t>
  </si>
  <si>
    <t>Acciones de mejoras ineficaces en su implementación</t>
  </si>
  <si>
    <t>Asignación incompleta de recursos para implementación de mejora.</t>
  </si>
  <si>
    <t>No documentación de no conformidades o falta de seguimiento a los riesgos identificados</t>
  </si>
  <si>
    <t>Materialización de riesgos o no conformidades.</t>
  </si>
  <si>
    <t>Seguimiento y cierre oportuno de las acciones de mejora.   Seguimiento del comité operativo a las acciones de mejora.</t>
  </si>
  <si>
    <t xml:space="preserve">Revisiòn de los jefes de proceso en el planteamiento y cierre de las acciones de mejora. </t>
  </si>
  <si>
    <t>Fortalecer el control establecido, por medio de acciones complementarias.</t>
  </si>
  <si>
    <t>Inadecuado cumplimiento de la NTC-ISO, NTC-GP1000, MECI-1000</t>
  </si>
  <si>
    <t>No conformidades encontradas en las diferentes auditorias programadas.</t>
  </si>
  <si>
    <t>Perdida de la certificacion por parte de ICONTEC o de la entidad certificadora.</t>
  </si>
  <si>
    <t>Manuales y procedimeintos desactualizados</t>
  </si>
  <si>
    <t>No existen procedimientos adecuados para el manejo de los procesos en las diferentes dependdencias.</t>
  </si>
  <si>
    <t>Inseguridad en el manejo de titulos, dinero y documemtos de tesoreria.</t>
  </si>
  <si>
    <t>Estacionalidad de fondos</t>
  </si>
  <si>
    <t>Jineteo de Fondos</t>
  </si>
  <si>
    <t xml:space="preserve"> Posible fraude y/o equivocacion al realizar transferencias electronicas</t>
  </si>
  <si>
    <t xml:space="preserve"> Falcificacion de cheques.</t>
  </si>
  <si>
    <t>No identificar claramente las necesidades de la contratacion que se requiere y desconocer el plan anual de adquisicion.</t>
  </si>
  <si>
    <t>Estudios previos superficiales</t>
  </si>
  <si>
    <t>Estudios previos manipulados por personal interesado en el proceso de contratacion.</t>
  </si>
  <si>
    <t>Establecimiento de necesidades inexistentes o aspectos que benefician a una firma en particular.</t>
  </si>
  <si>
    <t>Falta de control en las dependencias que requieren el bien o servicio a contratar con eñ resto de dependencias de la entidad que intervienen en el proceso de contratacion.</t>
  </si>
  <si>
    <t>Falta de control y de segimiento a la elaboracion de los pliegos por parte de quienes tienen la funcion de realizarlos.</t>
  </si>
  <si>
    <t>Inadecuados Pliegos de Condiciones</t>
  </si>
  <si>
    <t>Excesiva confianza en los funcioarios que elaboran estos documentos,permitiendo de esta manera realizarlos a la medida o beneficio de una firma en particular.</t>
  </si>
  <si>
    <t>Adendas que cambian las condiiciones generales del proceso para favorecer a grupos o personas determindas.</t>
  </si>
  <si>
    <t>Revisión de la lista de chequeo y sus soportes.</t>
  </si>
  <si>
    <t>No de hallazgos encontrados en la revisión.(meta 0)</t>
  </si>
  <si>
    <t>Control de saldos en cuentas ahorradoras. Fijación de metas comerciales.</t>
  </si>
  <si>
    <t>Control de saldos, aperturas y cancelaciones de cuentas ahorradoras.</t>
  </si>
  <si>
    <t>Subgerente Financiero.</t>
  </si>
  <si>
    <t>Cambios de gobierno, Contratación en el ultimo periodo del gobierno para cumplimiento de planes de desarrollo.</t>
  </si>
  <si>
    <t>Baja capatación de recursos, limitan la actividad comercial</t>
  </si>
  <si>
    <t xml:space="preserve">Incentivos comerciales, fortalecimiento del plan de mercadeo, </t>
  </si>
  <si>
    <t>Movimientos de consignaciones y retiros en el mes.</t>
  </si>
  <si>
    <t>Perdida de titulos valores y registros de firmas.</t>
  </si>
  <si>
    <t>Perdida por hurto o deterioro de la documentación de titulos valores y resgistros de firmas.</t>
  </si>
  <si>
    <t>Fallas en la seguridad y custodia de los titulos valores, Archivo inadecuado.</t>
  </si>
  <si>
    <t>Perdida de credibilidad, confianza  e imagen institucional, limitaciones para la exigibilidad de las obligaciones contraidas.</t>
  </si>
  <si>
    <t>Digitalizacion de documentos, verificaion de bakcups de los archivos  magneticos y arqueos  bimestrales de la existencia de los documentos fisicos.</t>
  </si>
  <si>
    <t>Seguridad en el manejo de acceso a las cajas fuertes. Listas de existencia documental.</t>
  </si>
  <si>
    <t>La documentación exigida para los procedimientos de cuentas ahorradoras es desactualizada, incomplelta o falsa. Diligenciamiento mal elaborado,ilegible, con tachones y enmendaduras, ausencia de los requisitos establecidos en la apertura de productos de captacion.</t>
  </si>
  <si>
    <t>Control interno</t>
  </si>
  <si>
    <t>No. De hallazgos encontrados</t>
  </si>
  <si>
    <t>Verificación mensual de los saldos en cuentas corrientes y de ahorro.</t>
  </si>
  <si>
    <t>Valor de saldos estacionalizados</t>
  </si>
  <si>
    <t>No de hallazgos.</t>
  </si>
  <si>
    <t>Errores o fallas por uso de normas desactualziadas o desconocimiento de las mismas.</t>
  </si>
  <si>
    <t>inexistente investigacion, y revision  de las actualizaciones de la norma y leyes, Normograma de la institucion desactualizado.</t>
  </si>
  <si>
    <t>Usos inadecuados de las leyes y normas y desconocimiento de las mismas</t>
  </si>
  <si>
    <t>PROCESO: SISTEMAS</t>
  </si>
  <si>
    <t xml:space="preserve"> </t>
  </si>
  <si>
    <t xml:space="preserve">Backups almacenada para cada funcionario, informaicón almacenada en un servidor,Claves personalizadas para el inicio de cada sesión </t>
  </si>
  <si>
    <t>Actualizar estos controles a los manuales y requisitos exigidos por la superfinanciera.</t>
  </si>
  <si>
    <t>Mala ejecución de proceso y procedimientos.</t>
  </si>
  <si>
    <t>Desconocimiento de la normatividad vigente.</t>
  </si>
  <si>
    <t>No se cumple con los procedimientos internos, manuales, instructivos, resoluciones, directrices entre otras.</t>
  </si>
  <si>
    <t>Subgerencia Administrativa y juridica</t>
  </si>
  <si>
    <t>Reportes en fallas por seguridad en la información.</t>
  </si>
  <si>
    <t>Auditorias de control interno y seguimientos de la subgerencia Administrativa y Jurudica a las funciones y responsabilidades.</t>
  </si>
  <si>
    <t>No. De no conformidades.</t>
  </si>
  <si>
    <t>Decisión arbritaria por falta de conocimiento.</t>
  </si>
  <si>
    <t>Investigaciones procesales.</t>
  </si>
  <si>
    <t>Falta de participación de los funcionarios y directivos para señalar necesidades de capacitación en cada área, con fechas, temas específicos y teniendo en cuenta las sugerencias de cada equipo de trabajo.                                                                        Falta de participación de los funcionarios en la sugerencia de los programas de bienestar  laboral</t>
  </si>
  <si>
    <t xml:space="preserve">Falta política de comunicación e interiorización. Pocas reuniones de integración entre funcionarios de diferentes niveles y seccionales.
</t>
  </si>
  <si>
    <t>Accidentes de trabajo, enfermedades Profesionales.</t>
  </si>
  <si>
    <t>No prestar oportunamente el servicio, enfermedades, accidentes, procesos en contra del instituto. Desgaste de los funcionarios.</t>
  </si>
  <si>
    <t>Recurso humano sin induccioon o capcitacion los funcionarios carecen de conoccimientos tecnicos para desarrollar y ejecutar las diferentes actividades del area de manera eficaz.</t>
  </si>
  <si>
    <t>Incumplimiento de responsabilidades e informes de getion poco confiables, rendimeinto operacional bajo.</t>
  </si>
  <si>
    <t>Fallas electricas</t>
  </si>
  <si>
    <t>Daños en equipos, perdidas de informacion, posibles incendios.</t>
  </si>
  <si>
    <t>Nuevos diseños de la red electrica, cambiar protectores tanto electricos como contra incndios, adquirir una planta electrica.</t>
  </si>
  <si>
    <t>Actualizacion de equipos de computo y de comunicaciones para ofrecer un mejor servicio.</t>
  </si>
  <si>
    <t xml:space="preserve">Daño de servidores y fallas en los sistemas de información. </t>
  </si>
  <si>
    <t xml:space="preserve">Parálisis de los procesos institucionales. </t>
  </si>
  <si>
    <t>Fuga de la información magnética</t>
  </si>
  <si>
    <t>Sofware y hardware se vuelven obsoletos y no se puede apoyar la institucucion con tecnologia de punta.</t>
  </si>
  <si>
    <t>Desactualizacion tecnologica</t>
  </si>
  <si>
    <t xml:space="preserve">Demoras en los procesos, Falta de credibilidad. </t>
  </si>
  <si>
    <t>Culturizar a los usuarios como deben manejar la informacion que estan grabando en cada equipo.</t>
  </si>
  <si>
    <t>Ingeniero de Sitemas</t>
  </si>
  <si>
    <t>Descripcion detallada de las herrameintas necesarias en la formulacion del sofware, programas e informes incompletos.</t>
  </si>
  <si>
    <t>Pérdida de Documentos Físicos</t>
  </si>
  <si>
    <t xml:space="preserve">Registrar en el sistema la documentación aportada 
Digitalización de información 
</t>
  </si>
  <si>
    <t xml:space="preserve">Deterioro y/o destruccion total o parcial del archivo </t>
  </si>
  <si>
    <t>Pérdida temporal o permanente de
documentos por sustraccion o alteracion bajo custodia de las
diferentes oficina o en los archivos.</t>
  </si>
  <si>
    <t>Procesos Jurídicos, perdidas de documentos,Caos administrativo, deficiencia de la prestacion del servicio, Falta de respuesta ante una consulta de los entes regualadores y/o clientes</t>
  </si>
  <si>
    <t xml:space="preserve">No siguen los lineamientos del
sistema de gestión documental,Robo al archivo, falta de seguridad, manipulacion indebida, prestamo no controlados, formatos de regisro cuando se entrega al archivo central, entregar documentos originales a las oficinas, faltan recursos fisicos, almacenamiento,  administracion y control del archivo. </t>
  </si>
  <si>
    <t>Incumplimiento a la aplicacion de las Tablas de Retencion Documental , Archivo desorganizado</t>
  </si>
  <si>
    <t xml:space="preserve"> Espacio Fisico reducido para Archivo</t>
  </si>
  <si>
    <t>Crecimiento continuo del archivo. Altos tiempos de retencion por ley,Infraestructura reducida.</t>
  </si>
  <si>
    <t>Contante crecimiento y acumulacion del archivo  de gestion del Instituto debido a los plazos definidos en las TRD, y la infraestructura es bastante reducida.</t>
  </si>
  <si>
    <t>Posibles sancionescon por incumplimiento de  la Ley General de Archivo, asinamiento, desorden, Poca funcinalidad.</t>
  </si>
  <si>
    <t xml:space="preserve">
Inadecuado funcionamiento del
aplicativo utilizado para procesar la
información No generación de
estados informes y reportes contables.
Generación inoportuna de los
estados, informes y reportes contables al represente legal y
demás usuarios.</t>
  </si>
  <si>
    <t>Concentración de recursos de cuentas ahorradoras en poco clientes</t>
  </si>
  <si>
    <t>La cantidad de clientes potenciales es reducida lo cual hace que exista concentración de recursos en pocos ahorradores.</t>
  </si>
  <si>
    <t>Nicho de mercado reducido, para diversificar clientes</t>
  </si>
  <si>
    <t>Perdida de rendimietos financieros en caso de retiro de un ahorrador.   Perdida de imagen y escenario de incertudembre con los clientes si mas de un ahorrador retira sus recursos. Iliquidez.</t>
  </si>
  <si>
    <t>Promoción comercial en todos los municipios.  Control de movimientos de cuentas ahorradoras por clientes.</t>
  </si>
  <si>
    <t>Fortalcer el control establecido con nuevas actividades o controles.</t>
  </si>
  <si>
    <t>Subgerencia Financiera y de Mercadeo</t>
  </si>
  <si>
    <t>Indicador de proceso de captacion.</t>
  </si>
  <si>
    <t>Suplantación de firmas.</t>
  </si>
  <si>
    <t>No se cumplen los procedimientos establecidos para proceder a la revisión y pagos, con el fin de determinar las firmas autorizadas</t>
  </si>
  <si>
    <t>Solicitudes de chequeras firmadas por personas ajenas a la entidad.</t>
  </si>
  <si>
    <t>Giro de cheques que no corresponden a la entidad con cargo a cuentas.       Detrimento patrimonial</t>
  </si>
  <si>
    <t>Continuar con los controles establecidos</t>
  </si>
  <si>
    <t>No. De pagos realizados con anomalias.</t>
  </si>
  <si>
    <t>Concentración de funciones en una misma área.</t>
  </si>
  <si>
    <t>En una misma dependencia o área, existe recarga de funciones y responsabilidades, sobre una misma persona.</t>
  </si>
  <si>
    <t>Estrés laboral,  sobrecarga laboral, funciones no ejecutadas efectivamente.</t>
  </si>
  <si>
    <t>Distrubuciòn de tareas y procedimientos acordes a los funcionarios.  Vinculaciòn y redistribucion de puestos de funcionarios.</t>
  </si>
  <si>
    <t>Continuar con el control propuesto y fortalecimiento del mismo.</t>
  </si>
  <si>
    <t>Gerente</t>
  </si>
  <si>
    <t>Manual de funciones actualizado e implementado.</t>
  </si>
  <si>
    <t>PROCESO: GESTION FINANCIERA.</t>
  </si>
  <si>
    <t>SUBPROCESO DE PRESUPUESTO</t>
  </si>
  <si>
    <t>SUBPROCESO DE CONTABILIDAD</t>
  </si>
  <si>
    <t xml:space="preserve">Riesgo de concentración
</t>
  </si>
  <si>
    <t>Preparacion, presentacion, aprobacion, inadecuada del presupuesto</t>
  </si>
  <si>
    <t>3                 MODERADO</t>
  </si>
  <si>
    <t>6                       MODERADO</t>
  </si>
  <si>
    <t>2                                 BAJO</t>
  </si>
  <si>
    <t>9                           ALTO</t>
  </si>
  <si>
    <t>9                         ALTO</t>
  </si>
  <si>
    <t>8                         ALTO</t>
  </si>
  <si>
    <t xml:space="preserve">12                   EXTREMO                       </t>
  </si>
  <si>
    <t>3                       MODERADO</t>
  </si>
  <si>
    <t>SUBPROCESO DE INVERSIONES-TESORERIA</t>
  </si>
  <si>
    <t xml:space="preserve">Aumento de la brecha entre las actividades propuesta por los procedimientos y las ejecutadas por el personal.   </t>
  </si>
  <si>
    <t>Ingerencia en las auditorias por parte de las directivas del Instituto.</t>
  </si>
  <si>
    <t>Incumplimiento en la Rendicion de informes requeridos por los entes de control.</t>
  </si>
  <si>
    <t>No aplicacion oportuna o mal interpretacion de la normatividad cambiante, emitidas por los organos de control.</t>
  </si>
  <si>
    <t xml:space="preserve">Ineficaz revisión o resultado de auditorias a procesos operativos.   </t>
  </si>
  <si>
    <t>Informes de auditoria con interpretación erronea</t>
  </si>
  <si>
    <t xml:space="preserve">PROCESO: COLOCACIONES </t>
  </si>
  <si>
    <t>Hurto, fuga y/o divulgación de Información Publica, Confidencial o reservada en las actividades de gestión</t>
  </si>
  <si>
    <t>CLASIFICACION</t>
  </si>
  <si>
    <t>Perdida del valor de las garantias ofrecidas.</t>
  </si>
  <si>
    <t>6                  MODERADO</t>
  </si>
  <si>
    <t>No revision y aplicación de los procedimientos y politicas crediticias.</t>
  </si>
  <si>
    <t>12                             ALTO</t>
  </si>
  <si>
    <t>12                                 ALTO</t>
  </si>
  <si>
    <t>Manipulacion de personal interno o externo, en el amnejo del sistema que perjudique o benefice a auna entiadad o persona en particular</t>
  </si>
  <si>
    <t>El acceso al sistema XEO podria no estar limitado a personal autorizado lo que podria ocasionar registros y/o modificaciones indebidas.</t>
  </si>
  <si>
    <t xml:space="preserve">Manual de Riesgo Crediticio socializado.  Manaul de Colocaciones y Capataciones, Comité de Riesgo crediticio         </t>
  </si>
  <si>
    <t>Seguimiiento Periodicos a las garantias y la cartera morosa</t>
  </si>
  <si>
    <t>(No. De creditos con garantias insuficientes)/(No. Total de creditos)*100</t>
  </si>
  <si>
    <t>Conciliacion diaria de las transacciones efectuadas en tersoreria.</t>
  </si>
  <si>
    <t>Atrazo en la cartera debido problemas fiscales presentados en los municipios.</t>
  </si>
  <si>
    <t>No de cobros inexatos</t>
  </si>
  <si>
    <t>En el momento del otorgamienton no se presenta la adecuada verificacion de la documentacion,</t>
  </si>
  <si>
    <t>Creditos otorgados en condiciones inadecuadas, aumento de la cartera y dificultad en su cobro.</t>
  </si>
  <si>
    <t>Comprabacion de medios electronios, o telefonicos de la  documentacion entregada.</t>
  </si>
  <si>
    <t>Analista de crédito</t>
  </si>
  <si>
    <t>Revisiones periodicas de los expedientes de cretido, antes de llegar al comité.</t>
  </si>
  <si>
    <t>No de creditos con documentación cuestionada.</t>
  </si>
  <si>
    <t>Profesional de riesgos</t>
  </si>
  <si>
    <t>No de clientes con debilidades/ Expedientes analizados</t>
  </si>
  <si>
    <t>Fortalecer los cobros administrativos y preventivos.</t>
  </si>
  <si>
    <t>Tecnico operativo de cartera</t>
  </si>
  <si>
    <t>Indicador de calidad de la cartera</t>
  </si>
  <si>
    <t>Otorgamiento de creditos que incumplen las condiciones minimas para su desembolso</t>
  </si>
  <si>
    <t>Manual de credito, Manual de riesgo crediticio;Auditorias de Calidad,  Comite de credito.</t>
  </si>
  <si>
    <t>Auditorias y revisiones del profesional de riesgos.</t>
  </si>
  <si>
    <t>(No de hallazgos) / (Creditos otorgados)*100</t>
  </si>
  <si>
    <t>Comité de Credito</t>
  </si>
  <si>
    <t>Plan de mercadeo eficiente y efectivo</t>
  </si>
  <si>
    <t xml:space="preserve">No clientes rebasaron limites/total de clientes </t>
  </si>
  <si>
    <t>Cartera vencida con mas de noventa dias sin enviar a cobro juridico.</t>
  </si>
  <si>
    <t>Seguimiento a los indicadores de cartera y cartera vencida</t>
  </si>
  <si>
    <t>No de obligaciones superiores a 90 dias sin cobro juridico</t>
  </si>
  <si>
    <t>Perdida de recursos por Liquidacion de entidades descentralizadas</t>
  </si>
  <si>
    <t>Actualizacion de la inforormacion del cliente</t>
  </si>
  <si>
    <t xml:space="preserve">Seguimiento a las garantias,   </t>
  </si>
  <si>
    <t>Profesional de riesgo</t>
  </si>
  <si>
    <t>No se realizan los abonos de los creditos de manera adecuada en el software financiero.</t>
  </si>
  <si>
    <t>Inspeccion selectiva a los resgistros en el software</t>
  </si>
  <si>
    <t>Control Interno</t>
  </si>
  <si>
    <t>No. De hallazgos econtrados.</t>
  </si>
  <si>
    <t>No.hallazgos Encontradas en la DTF</t>
  </si>
  <si>
    <t>6                     MODERADO</t>
  </si>
  <si>
    <t>6                   MODERADO</t>
  </si>
  <si>
    <t>3               MODERADO</t>
  </si>
  <si>
    <t>8                      ALTO</t>
  </si>
  <si>
    <t>9                        ALTO</t>
  </si>
  <si>
    <t>10               EXTREMO</t>
  </si>
  <si>
    <t>2                       BAJO</t>
  </si>
  <si>
    <t xml:space="preserve"> Definir de manera incorrecta los
lineamientos institucionales </t>
  </si>
  <si>
    <t xml:space="preserve">Auditorías, Rendición de cuentas </t>
  </si>
  <si>
    <t>Realizar conciliación y cruces de información. Hacer revisión de los reportes que emite el sistema para evidenciar las inconsistencias, hacer los ajustes antes de emitir los
Estados Financieros. Solicitar capacitacitaciones, relacionadas con temas
contables y tributarios.</t>
  </si>
  <si>
    <t xml:space="preserve">Monitoreo o seguimiento periódico a las herramientas de gestión y control: mapa
de riesgos  planes institucionales, planes de mejoramiento, entre otros </t>
  </si>
  <si>
    <t xml:space="preserve">Reportar avances de las
actividades contenidas en los instrumentos de gestión y control.
Presentar las conclusiones del
seguimiento en mesas de trabajo para toma de decisiones.
Ajustar los instrumentos
de control y gestión, de ser necesario. </t>
  </si>
  <si>
    <t xml:space="preserve"> No se dispone  de bases financieras
para tasar los riesgos y contratar los
seguros. No se ha dispuesto de los
recursos necesarios para priorizar
estas acciones</t>
  </si>
  <si>
    <t xml:space="preserve">Asignar una función responsable
del análisis de riesgos en el proceso
de adquisiciones y de adelantar los
trámites para contratar pólizas de
seguro apropiadas para tales riesgos.
</t>
  </si>
  <si>
    <t>No existe un plan de seguros para
proteger los bienes en general. No
se cuenta con un plan para asegurar
la continuidad de las operaciones en
caso de desastres.</t>
  </si>
  <si>
    <t>hace referencia a la omisión de los actos administrativos que emiten los órganos de control competentes para efectos de uniformidad en la información contable pública</t>
  </si>
  <si>
    <t>Desconocimiento y/o desactualización de la normatividad vigente. Error en la parametrización del aplicativo. Incompetencia de los funcionarios
responsables de la información</t>
  </si>
  <si>
    <t>Errores al validar la información para el envio de informes a la Contaduría General de la Nación. Falta de uniformidad con la
codificación establecida para efectos
de registro de la información contable. Retrasos en los envíos de informes
correspondientes, debido a los errores
en la validación que generan una
homologación posterior</t>
  </si>
  <si>
    <t>Revisión periódica de la normatividad emitida por el
ente de control. Establecimiento de canales de comunicación claros
entre IFINORTE y el ente de control</t>
  </si>
  <si>
    <t>Hurto o daño intencional de
activos de la Entidad</t>
  </si>
  <si>
    <t>Debilidades en la seguridad física.
Complicidad de funcionarios  para cometer actividades de fraude o
corrupción</t>
  </si>
  <si>
    <t>Coordinador comercial.</t>
  </si>
  <si>
    <t>No de cliente retirados de los servicios financieros.</t>
  </si>
  <si>
    <t>Revisiones por parte de la subgerencia financiera y de mercadeo a los niveles de colocacio por lineas de credito.</t>
  </si>
  <si>
    <t>Plan de mercado con seguimientos a los resultados.</t>
  </si>
  <si>
    <t>Verificacion del plan de mercadeo en terminos de metas frente a los resultados de captacion y colocaciones</t>
  </si>
  <si>
    <t>Caracterizacion de municipios teniendo en cuenta posicion geografica, orden público, población, economia, entre otros</t>
  </si>
  <si>
    <t>Uso eficiente de TIC´s,   Reuniones por provincias para labores comerciales</t>
  </si>
  <si>
    <t xml:space="preserve">No de municipios con problemas de orden público que </t>
  </si>
  <si>
    <t>Clientes que desisten de los servicios financieros de IFINORTE.</t>
  </si>
  <si>
    <t>Gestion calidad.</t>
  </si>
  <si>
    <t>Radicar solicitudes de credito solo con la documentacion completa.</t>
  </si>
  <si>
    <t>Tiempo promedio en las etapas de otorgamiento del crédito</t>
  </si>
  <si>
    <t>Revision de los margenes de las ganancias por la intermediación financiera.</t>
  </si>
  <si>
    <t>Tasas de Interes</t>
  </si>
  <si>
    <t>Planes de mejora cerrados/planes de mejora formulados.</t>
  </si>
  <si>
    <t>Gestion de calidad</t>
  </si>
  <si>
    <t>(No de accione de mejora inadecuadas)/(No total de acciones de mejora propuestas)*100</t>
  </si>
  <si>
    <t>(No de accione de mejora ineficientes)/(No total de acciones de mejora propuestas)*100</t>
  </si>
  <si>
    <t>Se presentan no conformidades que pudieron prevenirse, o da el riesgo por falta de seguimiento.</t>
  </si>
  <si>
    <t>Control general de ponderacion de riesgos e indicadores que lo monitorean</t>
  </si>
  <si>
    <t>(No de indicadores que cumplen controlar el riesgo)/ (No. Total de indicadores de control de riesgos)*100</t>
  </si>
  <si>
    <t xml:space="preserve">Auditorias internas </t>
  </si>
  <si>
    <t>Revisiones por procesos periodicas.</t>
  </si>
  <si>
    <t>Hallazgos en auditorias</t>
  </si>
  <si>
    <t>Gestion de calidad.</t>
  </si>
  <si>
    <t>Auditorias de Control Interno.</t>
  </si>
  <si>
    <t>No. Hallazgos de auditorias internas o hallazgos administrativos de entes de control</t>
  </si>
  <si>
    <t>RIESGO INHERENTE</t>
  </si>
  <si>
    <t>3                     MODERADO</t>
  </si>
  <si>
    <t>8                        ALTO</t>
  </si>
  <si>
    <t>12                         EXTREMO</t>
  </si>
  <si>
    <t>2                        BAJO</t>
  </si>
  <si>
    <t>6                         MODERADO</t>
  </si>
  <si>
    <t>1                        BAJO</t>
  </si>
  <si>
    <t>3                         MODERADO</t>
  </si>
  <si>
    <t>RIESGO RESIDUAL</t>
  </si>
  <si>
    <t>Vulnerabilidad y deficiencias de
la infraestructura tecnológica o
de los sistemas de información
y de su monitoreo</t>
  </si>
  <si>
    <t xml:space="preserve">Fortalecer el sistema de Gestión
de Seguridad de la información
teniendo como referente el
estándar ISO 27001 </t>
  </si>
  <si>
    <t xml:space="preserve">Adaptación subjetiva de las normas </t>
  </si>
  <si>
    <t xml:space="preserve">
Auditorias internas y externas de calidad y control interno</t>
  </si>
  <si>
    <t xml:space="preserve">Injerencia de la estructura de poder organizacional </t>
  </si>
  <si>
    <t>Centralización de las decisiones. 
Alto contenido político. 
Ausencia de controles.</t>
  </si>
  <si>
    <t>Permite la toma de decisiones amarradas a intereses, políticos, de status o de grupo dentro de la entidad. 
 Se afecta la agilidad,  imagen, confianza y credibilidad en las decisiones y actos administrativos y financieros.</t>
  </si>
  <si>
    <t xml:space="preserve"> Interpretación y uso de las normas para favorecer intereses personales políticos o de otro tipon o según su interpretacion o costumbre.</t>
  </si>
  <si>
    <t>Inestabilidad directiva</t>
  </si>
  <si>
    <t>CRITERIOS</t>
  </si>
  <si>
    <t>PUNTAJES</t>
  </si>
  <si>
    <t>SEGUIMIENTO AL CONTROL</t>
  </si>
  <si>
    <t>HERRAMIENTAS PARA EJERCER EL CONTROL</t>
  </si>
  <si>
    <t>Riesgo inherente</t>
  </si>
  <si>
    <t>p</t>
  </si>
  <si>
    <t>Manuales y procedimientos no socializados, deficiente control de documentos y registros.                               No comunicar clara y oportunamente la informacion existente o actualizada del instituto en relacion a procesos procedimientos y documentos.</t>
  </si>
  <si>
    <t>Los cambios normativos para IFINORTE, pueden llegar a afectar la prestación del servicio.</t>
  </si>
  <si>
    <t>Afectaciones por Cambios y regulaciones nuevas para los INFIS</t>
  </si>
  <si>
    <t>Regimen especiales para INFIS</t>
  </si>
  <si>
    <t xml:space="preserve">Implementacion de un sistema de gestion del riesgo. </t>
  </si>
  <si>
    <t>Gerencia</t>
  </si>
  <si>
    <t>Autorizacion de la Superfinanciera.</t>
  </si>
  <si>
    <t>Falta de conocimiento de  normas o mala interpretacion o aplicación de las mismas.</t>
  </si>
  <si>
    <t>No. Hallazgos en el cumplimiento  normativo.</t>
  </si>
  <si>
    <t>Informes de Gestion actualizados y periodicos.</t>
  </si>
  <si>
    <t>Infores de gestion y presupuestal actualizado.</t>
  </si>
  <si>
    <t xml:space="preserve">Cambios  de regulaciones y normatividad.    </t>
  </si>
  <si>
    <t>Se incumple parcialmente las directrices de la superfinanciera, ya que se mide la entiadad con una optica de entidad privada.</t>
  </si>
  <si>
    <t>Chequeo al cumplimiento de todos los requerimientos de la superfinanciera.</t>
  </si>
  <si>
    <t>Monitoreo al sistema de gestion del riesgo.</t>
  </si>
  <si>
    <t>Informes de la superfinaciera.</t>
  </si>
  <si>
    <t>Deterioro de la imagen institucional por imposición de sanciones no económicas</t>
  </si>
  <si>
    <t xml:space="preserve">Se afecta la imagen de la entidad por inconistenias administrativas derivadas en sanciones, multas o retricciones a la entidad. </t>
  </si>
  <si>
    <t>Informes de satisfaccion del cliente y percepcion de imagen.</t>
  </si>
  <si>
    <t>Gestion de Calidad.</t>
  </si>
  <si>
    <t>Nivel de Satisfaccion del cliente.</t>
  </si>
  <si>
    <t xml:space="preserve">Los lineamientos institucionales no estan acorde a las necesidades actuales de la entidad. </t>
  </si>
  <si>
    <t>Planes de desarrollo mas formaldos y desenfocados a la realidad de la entidad.    Planeacion ineficiente.</t>
  </si>
  <si>
    <t>Perdida de poscionamiento en el mercado,  Perdida de la capacidad instalada en los servicios financieros de la entidad.</t>
  </si>
  <si>
    <t>Resultados de auditorias y Rendiciones de cuentas.</t>
  </si>
  <si>
    <t>Se presenta conflicto de intereres, internos o deparmental con referencia a los cargos de libre nombramiento y remocion.  O en las actividades operativas de la entidad.</t>
  </si>
  <si>
    <t>Correcta funcionalidad de los comites, control interno y entes de control externos</t>
  </si>
  <si>
    <t>No. De Hallazgos</t>
  </si>
  <si>
    <t>Cumplimiento de manuales y procedimientos</t>
  </si>
  <si>
    <t>6         MODERADO</t>
  </si>
  <si>
    <t>10                  EXTREMO</t>
  </si>
  <si>
    <t>Pérdidas  por
siniestros en los bienes y servicios
adquiridos.</t>
  </si>
  <si>
    <t>Perdidas no recuperables o de dificil de recuperacion.</t>
  </si>
  <si>
    <t>Plan de seguros</t>
  </si>
  <si>
    <t xml:space="preserve">
Violación de derechos.                                   Incumplimiento de la misión y objetivos institucionales.                                                 Corrupcion.</t>
  </si>
  <si>
    <t xml:space="preserve">Normograma y manuales actualizados y socializados. </t>
  </si>
  <si>
    <t xml:space="preserve">No. De Hallazgos. </t>
  </si>
  <si>
    <t>Incumplimiento de las actividades programadas en las herramientas de gestión y control.</t>
  </si>
  <si>
    <t>Programaciones inadecuadas, proyeccion ineficiente del presupuesto,  personal no calificado para ejecutar las actividades de gestión y control.</t>
  </si>
  <si>
    <t>No se ejecuta plenamente las actividades de gestion y control, según el objetivo contemplado.</t>
  </si>
  <si>
    <t>Materializacion de riesgos,   incumplimiento de objetivos,  no cumpliminto del plan de accion</t>
  </si>
  <si>
    <t>(Actividades ejecutadas en en el SIGYC)/  (Actividades programas en el SIGYC)</t>
  </si>
  <si>
    <t>Incumplimiento del manual de riesgo crediticio y del procedimiento de recuperacion de cartera y habeas data. Descuido u omision. Desorden procedimental.</t>
  </si>
  <si>
    <t>Se realizan cobros prejuridicos y juricos fuera de las fechas y plazos establecidos para tal fin.</t>
  </si>
  <si>
    <t xml:space="preserve"> Aumento de la cartera morosa.    Procesos de responsabilidad fiscal  o disciplinaria.    </t>
  </si>
  <si>
    <t>Cobros Prejuridicos y juridicos no adelantados oportunamente</t>
  </si>
  <si>
    <t>Seguimieno a las etapas de recuperacion de cartera</t>
  </si>
  <si>
    <t>Procedimiento de recuperacion de cartera implementada</t>
  </si>
  <si>
    <t>Indicadores de edades de la cartera</t>
  </si>
  <si>
    <t>SE realizan estudios previos sin un analisis completo que proyecte la contratacion del bien o del servicio</t>
  </si>
  <si>
    <t>Contrataciones de bienes o servicios sin cumplimiento de los requerimientos tenicos</t>
  </si>
  <si>
    <t>Auditorias de control interno.</t>
  </si>
  <si>
    <t>Seguimientos de gestion de calidad, controles de entes de control.</t>
  </si>
  <si>
    <t>No. De hallazgos</t>
  </si>
  <si>
    <t xml:space="preserve">Corrupcion, compras ineficientes, presupuesto mal invertido. </t>
  </si>
  <si>
    <t>Cumplimiento de publicacion de pliegos e invitaciones públicas</t>
  </si>
  <si>
    <t>Compras de bienes y servicios que no cumplen las espeficiones tecnicas, o de idoneidad y experiencia.</t>
  </si>
  <si>
    <t>Cumplimiento al manual de contratación. Seguimiento al procedimiento de contratacion</t>
  </si>
  <si>
    <t xml:space="preserve">No de pliegos que  presentan inconsistencias. </t>
  </si>
  <si>
    <t>Falta de control de sobre la calidad de los documentos previos y desconocimiento de las caracteristicas del bien y/o servicio que se pretenda contratar.</t>
  </si>
  <si>
    <t>Uso inadecuado de  Adendas de Contratos</t>
  </si>
  <si>
    <t xml:space="preserve">No cumplimiento de la necesidad incial por la cual se suscribio el contrato. </t>
  </si>
  <si>
    <t>Revisiones preventiva por parte de control interno, antes de realizar la adenda.</t>
  </si>
  <si>
    <t>No de adendas con iconsistencias</t>
  </si>
  <si>
    <t>Procedimientos mal efecutados, servicios financieros con errores tecnicos,  reprocesos en actividades.</t>
  </si>
  <si>
    <t>Auditorias de cumplimiento normativo por parte de control intenro.</t>
  </si>
  <si>
    <t>Revisiones aleatorias de cuentas de cobro.</t>
  </si>
  <si>
    <t>No de hallazgos</t>
  </si>
  <si>
    <t>Inconsitencias en las clausulas del  contrataos</t>
  </si>
  <si>
    <t xml:space="preserve">Contratos con inconsistencias en sus clausulas que conllevan a vacios legales o en la ejeucion o supervicion del mismo. </t>
  </si>
  <si>
    <t>Verificacion de la subgerencia Administrativa y Juridica entes de la firma del  Gerente.</t>
  </si>
  <si>
    <t>Contratos rechazados por inconsistencias.</t>
  </si>
  <si>
    <t>Cumplimiento de la normatividad a la contratacion.</t>
  </si>
  <si>
    <t xml:space="preserve">Revisiones preventiva por parte de control interno, antes de la publicacion de los pliegos, para contratacioenes que superen la minima cuantia. </t>
  </si>
  <si>
    <t xml:space="preserve">Insatisfacciones de los clientes, desorden administrativo. </t>
  </si>
  <si>
    <t>revisiones peridicas a los procesos y ejecucion de procedimientos</t>
  </si>
  <si>
    <t>Gestion de calidad y control interno.</t>
  </si>
  <si>
    <t>Conciliaciones que llevan a acuerdos indebidos por falta de conocimiento del tema.</t>
  </si>
  <si>
    <t>Conciliaciones juridicas indebidas</t>
  </si>
  <si>
    <t>Supervision del comité de conciliariones</t>
  </si>
  <si>
    <t>comité de conciliaciones</t>
  </si>
  <si>
    <t>Cumplimiento de normatividad</t>
  </si>
  <si>
    <t xml:space="preserve">Actas de comité. </t>
  </si>
  <si>
    <t>Se hace hurto de dinero o activos de la entidad.</t>
  </si>
  <si>
    <t>Imagen negativa de la entidad,  perdidas de dinero. Investigaciones.</t>
  </si>
  <si>
    <t>Fortalecer los controles de acceso
físico a todas los departamentos  de la entidad</t>
  </si>
  <si>
    <t>Tesoreria</t>
  </si>
  <si>
    <t>Uso de maquina contadora de billetes,  uso de idetificador de billetes falsos.</t>
  </si>
  <si>
    <t>Valor de descuadres al mes.</t>
  </si>
  <si>
    <t>Falta de controles a las transferencias electronicas</t>
  </si>
  <si>
    <t xml:space="preserve">No. De tranferencia electronicas </t>
  </si>
  <si>
    <t>Verificacion completa de titular, cuenta, valor a consignar</t>
  </si>
  <si>
    <t>Medidas de seguridad en sellos y papel deficientes</t>
  </si>
  <si>
    <t>Perdida de cuantias grandes en la entidad.</t>
  </si>
  <si>
    <t>Subgerencia Financiera</t>
  </si>
  <si>
    <t>Descuadre de Caja.</t>
  </si>
  <si>
    <t>Realizar seguimiento a las inversiones colocadas por IFINORTE.</t>
  </si>
  <si>
    <t xml:space="preserve">% de excedentes concentrados </t>
  </si>
  <si>
    <t>Cumplir politicas de inversion en establecimientos bancarios, adopatadas en el manual.                                               Seguimiento a los limites de concentracion de dineros</t>
  </si>
  <si>
    <t xml:space="preserve">Riesgo Liquidez
</t>
  </si>
  <si>
    <t>Seguimiento al modelo interno de liquidez</t>
  </si>
  <si>
    <t>Venta de bienes improductivos.</t>
  </si>
  <si>
    <t>Indicador de liquidez.</t>
  </si>
  <si>
    <t>2                              BAJO</t>
  </si>
  <si>
    <t>3                        MODERADO</t>
  </si>
  <si>
    <t>4                          ALTO</t>
  </si>
  <si>
    <t>2                         BAJO</t>
  </si>
  <si>
    <t>1                           BAJO</t>
  </si>
  <si>
    <t>3                      MODERADO</t>
  </si>
  <si>
    <t>Circulacion de personal  en el area de tesoreria sin ningun control.                                                   Ausencia de politicas de Control y seguridad en el area.</t>
  </si>
  <si>
    <t>6              MODERADO</t>
  </si>
  <si>
    <t>6                        MODERADO</t>
  </si>
  <si>
    <t>6                      MODERADO</t>
  </si>
  <si>
    <t>4                       ALTO</t>
  </si>
  <si>
    <t xml:space="preserve"> 6                       MODERADO</t>
  </si>
  <si>
    <t>Se presenta que cualquier movimiento realizado en Xeo a pesar de que ya existen en contabilidad o tesorería puede llegar a ser modificado sin que sea auditado por contabilidad para autorizar el cambio.</t>
  </si>
  <si>
    <t xml:space="preserve">P </t>
  </si>
  <si>
    <t>Cronograma de Presentacion de Informes, con semaforización de fechas.</t>
  </si>
  <si>
    <t>Manuales de Procedimientos,</t>
  </si>
  <si>
    <t xml:space="preserve"> S.G.C Certificado, Aplicacion de Normatividad Vigente. </t>
  </si>
  <si>
    <t>Revisión permanente de normatividad que emitan los entes de control (Contraloría, Contaduría, DAFP, etc a través del los boletines del noticiero oficial, paginas de las entidades mencionadas, etc).</t>
  </si>
  <si>
    <t xml:space="preserve"> Programas de actividades, Indicadores de Gestion.   Auditorias periodicas y  Caracterizacion de control interno, </t>
  </si>
  <si>
    <t xml:space="preserve">Posee una herramienta para ejecer control                </t>
  </si>
  <si>
    <t xml:space="preserve">Existen manuales  instructivos  o procedimientos para el manejo de la herramienta                             </t>
  </si>
  <si>
    <t xml:space="preserve">En el tiempo que lleva la herramienta ha demostrado ser efectiva                                   </t>
  </si>
  <si>
    <t xml:space="preserve">Estan definidos los responsables de  la ejecucion del control y del seguimiento.                             </t>
  </si>
  <si>
    <t xml:space="preserve">La frecuencia de ejecucion del control y seguimiento es adecuada.                               </t>
  </si>
  <si>
    <t>(15)</t>
  </si>
  <si>
    <t>(30)</t>
  </si>
  <si>
    <t>(25)</t>
  </si>
  <si>
    <t>Incumplimiento en la rendicion de informes</t>
  </si>
  <si>
    <t>ANALISIS Y VALORACION DE LOS RIESGOS</t>
  </si>
  <si>
    <t>PROCESO CONTORL INTERNO</t>
  </si>
  <si>
    <t>ANALISIS Y CALIFICACION DEL RIESGO</t>
  </si>
  <si>
    <t xml:space="preserve">Aumento de la brecha entre las actividades propuesta por los procedimientos y las ejecutadas por el personal. </t>
  </si>
  <si>
    <t>Informacion Errada e Imprecisa.</t>
  </si>
  <si>
    <t xml:space="preserve"> Cuadro de control de publicaciones  en donde se relacionaran las revisiones de publicaciones</t>
  </si>
  <si>
    <t>subgerencia administrativa y juridica.</t>
  </si>
  <si>
    <t>Tipo de control probabilidad o impacto</t>
  </si>
  <si>
    <t>Puntaje de seguimiento al control</t>
  </si>
  <si>
    <t>Puntaje herramienta para ejercer el control</t>
  </si>
  <si>
    <t>Traspapeleo de documentos o carpetas de contrato, expacio fisico de archivo limitado, mal control de acceso a consulta de los expedientes.</t>
  </si>
  <si>
    <t>Perdida de documentos,  Alteracioens a las condicioens pactadas inicialmente,  dificultad en efectuar uso de pagares y garantias</t>
  </si>
  <si>
    <t>Control de acceso y consulta a los expedientes, uso adecuado de las TRD documentales.</t>
  </si>
  <si>
    <t>Auxiliar Adminsitrativo de Archivo</t>
  </si>
  <si>
    <t>Verificacion de la planeacion y ejecucion de inspecciones locativas, fumigaciones, polizas</t>
  </si>
  <si>
    <t>Subgerencia Administrativa y Juridica</t>
  </si>
  <si>
    <t>Comité de archivo, valoracion de las TRD</t>
  </si>
  <si>
    <t>Base Datos,  Registro control de documentos, Monitoreo y custodia del  Archivo central e historico, Ley General de archivo, Formato Unico Inventario Documental.</t>
  </si>
  <si>
    <t>Digitalizacion de documentos, transferencias documentales en las fechas establecidas</t>
  </si>
  <si>
    <t>Conciliaciones Erradas</t>
  </si>
  <si>
    <t>No definicion de un responsable idoneo para la realizar la conciliaciones,  Parametrizacion no adecuada de la notas credito no conciliadas en libros.</t>
  </si>
  <si>
    <t>Se presentasn inconsistencias en las conciliaciones bancarias.</t>
  </si>
  <si>
    <t>Contador</t>
  </si>
  <si>
    <t>No. Saldos no Conciliados</t>
  </si>
  <si>
    <t>Procedimiento de conciliaciones</t>
  </si>
  <si>
    <t>Montos traslados y rubros afectados.</t>
  </si>
  <si>
    <t>La información contable y financiera puede verse afectada cuando no se aplica el procedimiento
para la estructuración y presentación de los estados contables básicas, el Manual de Procedimientos del Régimen de Contabilidad Pública y las
políticas de información contable.</t>
  </si>
  <si>
    <t>Toma de desiciones financiera erradas,  falso panorama financiero de la entidad, dificultad en conocer la realidad de la situacion contable de la entidad.</t>
  </si>
  <si>
    <t>Control previos por parte de la oficina de control interno.</t>
  </si>
  <si>
    <t>control Interno</t>
  </si>
  <si>
    <t>No. Incosistencias en los estados financieros</t>
  </si>
  <si>
    <t>La información contable  no llegue al proceso final o presenta inconsistencias</t>
  </si>
  <si>
    <t>Revisorias Fiscales.     Capacitación,  Conciliación y análisis de la informacion.</t>
  </si>
  <si>
    <t>Debido a que el sistema contable y el financiero no se encuentran  bajo la misma plataforma es decir son software diferentes por lo que se requiere de procesos de interfaces para generar la información del financiero al contable</t>
  </si>
  <si>
    <t>Desorden Administrativo,                        informacion financieros con errores ,  reprocesos en actividades.</t>
  </si>
  <si>
    <t xml:space="preserve">Interfas entre dos software.   </t>
  </si>
  <si>
    <t xml:space="preserve">Modificaciones en el sistemas sin  registro contable. </t>
  </si>
  <si>
    <t>Errores al validar la información. Falta de uniformidad en los registros de informacion contable.  Retrasos en los  informes correspondientes</t>
  </si>
  <si>
    <t>Ineficiente parametrizacion del sofware, No se cuenta con la seguridad suficeinte que impida manipulalo.</t>
  </si>
  <si>
    <t xml:space="preserve">No aplicación total del Plan
General de Contabilidad Pública </t>
  </si>
  <si>
    <t>Contabilidad</t>
  </si>
  <si>
    <t>No de hallazgos por incumplimiento en el plan general de contabilidad pública.</t>
  </si>
  <si>
    <t>Se hace uso malintensionado de la información de la Entidad, que es de carácter privado-</t>
  </si>
  <si>
    <t xml:space="preserve">Perdida de imagen de la entidad, daños a la credibilidad financiera de la entidad.  </t>
  </si>
  <si>
    <t>Protocolos de comunicación e informacion implementados.</t>
  </si>
  <si>
    <t>Manejo de informacione privilegiada de la entidad por los responsables y en los medios adecuados</t>
  </si>
  <si>
    <t>Subgerencias</t>
  </si>
  <si>
    <t>No. Casos de informacion con usos no previstos incialmente.</t>
  </si>
  <si>
    <t xml:space="preserve">Canales de informacion ineficientes. </t>
  </si>
  <si>
    <t>Olvido u omision de compartir informacion relevante.   Las instancias directivas no permiten la divulgacion de la informacion.</t>
  </si>
  <si>
    <t>Los canales para difundir, socializar o compartir información son lentos, ineficaces o inexistentes.</t>
  </si>
  <si>
    <t>Violar el derecho de informacion, fallas en los procedimientos por oculatmiento de informacion.</t>
  </si>
  <si>
    <t>Establecimiento de canales de informacion adecuados.</t>
  </si>
  <si>
    <t>Implentar un chat virtual,   Implmentar uso de correos electronico instuticional eficiente</t>
  </si>
  <si>
    <t>No. De canales de informacion eficientes/ No total de canales de informacion .</t>
  </si>
  <si>
    <t xml:space="preserve">Emision de informacion incorrecta o desactualizada, </t>
  </si>
  <si>
    <t>Ausencia de responsable permanente que maneje la comunicación organizacional. Ausencia de verificacion y revision de la informacion.   Comunicaciones publicas por personal no autorizado.</t>
  </si>
  <si>
    <t>Revisión de contenidos de las comunicaciones tanto internas como externas  por parte del  lider proceso.                                                                     Revisión de contenidos de las comunicaciones externas  por parte de la Alta Dirección</t>
  </si>
  <si>
    <t xml:space="preserve">Número de contenidos errados o impresos </t>
  </si>
  <si>
    <t xml:space="preserve">Invitación a los directivos para participar en la toma de decisiones con respecto a las capacitaciones;                                                                                     Invitación a los funcionarios para participar en la propuesta de actividades de bienestar </t>
  </si>
  <si>
    <t>Seguimiento al plan de capacitacion por parte del sistema de gestion interno y calidad.</t>
  </si>
  <si>
    <t>Porcentaje de ejecucion del plan de Capacitacion.</t>
  </si>
  <si>
    <t>Ausencia deinducciones, reinducciones y capacitaciones enfocadas a la actividad principal del instituto.</t>
  </si>
  <si>
    <t>Subgerencia administrativa y juridica</t>
  </si>
  <si>
    <t>Promedios de la evaluacion de desempeño.</t>
  </si>
  <si>
    <t>Falta de participación de los funcionarios y directivos para señalar necesidades de capacitación en cada área, Bajo presupuesto del rubro de capacitaciones.</t>
  </si>
  <si>
    <t>Se realiza formulacion del plan de capacitacion sin que este aporte a las necesidades institucionales.</t>
  </si>
  <si>
    <t>Bajo desempeño, incumplimiento de responsabilidades, se conservan las situaciones problematicas en las operaciones de la entidad que pueden ser solucionadas con capacitaciones.</t>
  </si>
  <si>
    <t>Capacitar a los lideres del proceso en la identificación de necesidades de capacitación para mejorar el desempeño y las habilidades de los funcionarios de cada área.</t>
  </si>
  <si>
    <t>Baja Operatividad del personal, ausencia del sentido de pertenencia, bajo clima laboral.</t>
  </si>
  <si>
    <t>Resultados de la encuesta del Clima laboral.</t>
  </si>
  <si>
    <t>Interes politicos,  Bajos rubros presupuestales, Amiguismo.</t>
  </si>
  <si>
    <t>Tareas no cumplidas, bajo desempeño de los procesos.</t>
  </si>
  <si>
    <t>Seguimiento adecuado al plan de adquisiones.</t>
  </si>
  <si>
    <t>PARAMETROS  DE CONTROL INTERNO</t>
  </si>
  <si>
    <t>Detrimento patrimonial,                                                    Daño Fiscal,                                                                 Investigaciones.</t>
  </si>
  <si>
    <t>Deficiente  rentabilidad,                                             subutilizacion de fondos</t>
  </si>
  <si>
    <t>Inadecuada infraestructura, clima organización no adecuado, puestos de trabajo reducidos.</t>
  </si>
  <si>
    <t>Carencia de una adecuada segregacion de funciones por lo que los errores dificilmente son detectados, mutiplicidad de funcionesLa planta de personal no satisface todas las necesidades de la entidad</t>
  </si>
  <si>
    <t xml:space="preserve"> Establecimiento de una política de comunicación asertiva y efectiva
 Reuniones periódicas
Correo electrónico
</t>
  </si>
  <si>
    <t>Pérdida de información.                                  Hurto de Información.                               Sobrecostos.</t>
  </si>
  <si>
    <t xml:space="preserve">Mantenimientos Electricos, contantes revisiones y seguimientos. (interruptor de circuito de falla de
tierra), </t>
  </si>
  <si>
    <t>No de Interrupciones  Electricas</t>
  </si>
  <si>
    <t xml:space="preserve">Baja capacidad de almacenimiento, Interrupciones Electricas. </t>
  </si>
  <si>
    <t>Perdida de informacion por interrupciones y fallas electricas en los servidores.</t>
  </si>
  <si>
    <t>6                                 MODERADO</t>
  </si>
  <si>
    <t>Realizar evaluación para medir la información básica de la entidad y sus cambios.Realizar actividades de refuerzo para los funcionarios que no alcancen un nivel satisfactorio en las evaluaciones sobre el conocimiento de la información básica de la entidad. Mecanismos de evaluacion de desempeño a personal diferente al de carrera administratica</t>
  </si>
  <si>
    <t>Seguimiento al procedimiento de selección, vinculación e inducción permanente de personal.                                                                                Seguimiento a la programación y ejecución de la reinducción.</t>
  </si>
  <si>
    <t>Verificación de que las necesidades de capacitación estén alineadas con la misión y visión de la entidad, por parte de los lideres de proceso.                                                                  Seguimiento a los programas internos de capacitación cumpliendo con los requerimientos.</t>
  </si>
  <si>
    <t>2                      BAJO</t>
  </si>
  <si>
    <t>4                          BAJO</t>
  </si>
  <si>
    <t xml:space="preserve">Antes del envio de la información hacia la Contaduría General de la Nación se hace una revision de los datos para verificar que los códigos contables correspondan a los establecidos por el Ente de Control para la Uniformidad de la Información Pública.
</t>
  </si>
  <si>
    <t>4                                      BAJO</t>
  </si>
  <si>
    <t>2                          BAJO</t>
  </si>
  <si>
    <t xml:space="preserve">1
</t>
  </si>
  <si>
    <t xml:space="preserve">3
</t>
  </si>
  <si>
    <t>E</t>
  </si>
  <si>
    <t>R</t>
  </si>
  <si>
    <t>CT</t>
  </si>
  <si>
    <t>A</t>
  </si>
  <si>
    <t>NUEVA EVALUACION</t>
  </si>
  <si>
    <t>Modificaciones en la normatividad de los entes de control.                                      Deficiencias en los canales de información de actualizaciones normativas</t>
  </si>
  <si>
    <t>Factores de jerarquia e intereses particulares sobre los resultados de las auditoria,                                                            factores politicos de la región.</t>
  </si>
  <si>
    <t>9                                  ALTO</t>
  </si>
  <si>
    <t>2                                  BAJO</t>
  </si>
  <si>
    <t>8                                    ALTO</t>
  </si>
  <si>
    <t>8                                   ALTO</t>
  </si>
  <si>
    <t>Emitir estados financieros que no reflejen la realidad del Instituto.</t>
  </si>
  <si>
    <t>4                                 ALTO</t>
  </si>
  <si>
    <t>Cronograma de Presentacion de Informes, con semaforización de fechas.                                                      Revisiones por parte de sistema de gestión de calidad a la oficina de control interno, en cumplimiento a la entrega de informes</t>
  </si>
  <si>
    <t>Auditorias de gestión,                                                       Cronograma de actividades que incluye seguimientos y auditorias ordenadas cronologicamente;                                Revisión permanente de normatividad que emitan los entes de control (Contraloría, Contaduría, DAFP entre otras).</t>
  </si>
  <si>
    <t>8                                 ALTA</t>
  </si>
  <si>
    <t>4                                  BAJO</t>
  </si>
  <si>
    <t>2                                   BAJO</t>
  </si>
  <si>
    <t>2                                           BAJO</t>
  </si>
  <si>
    <t>2                                    BAJO</t>
  </si>
  <si>
    <t>Incumplimiento en la directrices dadas por la Superintendencia Financiera de Colombia.</t>
  </si>
  <si>
    <t>3                            MOODERADO</t>
  </si>
  <si>
    <t>2                             BAJO</t>
  </si>
  <si>
    <t>4                             ALTO</t>
  </si>
  <si>
    <t>6                             MODERADO</t>
  </si>
  <si>
    <t xml:space="preserve"> Formulación del Plan Institucional de Bienestar y Capacitación  sin satisfacer las necesidades y/o expectativasde los funcionarios</t>
  </si>
  <si>
    <t>Discontinuidad en la contratacion, de personal de apoyo misional o administrativo.</t>
  </si>
  <si>
    <t>No. De proceso sin culminar por no continuidad contractual.</t>
  </si>
  <si>
    <t>Incumplimiemtos relativas a seguridad, descuidos, falta de operatividad y seguimiento del COPASST</t>
  </si>
  <si>
    <t>Revisones y seguimientos de las condicones laborales por parte del COPASST.</t>
  </si>
  <si>
    <t>Implementacion del Sistema de Salud y Seguridad en el Trabajo. COPASST</t>
  </si>
  <si>
    <t>No. De incidentes y/o enfemedades profesionales reportadas.</t>
  </si>
  <si>
    <t xml:space="preserve">No ejecucion del plan de Bienestar laboral y plan de Incentivos.   Alta carga laboral. </t>
  </si>
  <si>
    <t>No fluye adecuadamente los canales de información, no se respetan los conductores regulares</t>
  </si>
  <si>
    <t>Matriz de informacion y comunicación actualizada y socializada, reuniones de socializacion de actividades y controles de gestión.</t>
  </si>
  <si>
    <t>No. De Canales de comunicación ineficientes</t>
  </si>
  <si>
    <t>Cada ramal inicialmente diseñado se le ha instalado mas equipos produciendo una sobrecarga en cada linea y en la ups existente</t>
  </si>
  <si>
    <t>Cableado electrico sobrecargado de equipos.   Instalciones electricas del edificio sin mantenimiento y antiguas.</t>
  </si>
  <si>
    <t>Los sistemas ofrecen cada dia herrammientas mas versastiles que le permite a los usuarios obtener informacion mas rapida y facil de interpretar.</t>
  </si>
  <si>
    <t>Capacitaciones en uso de nueva técnologias,  estudios de técnicos de necesidasdes tecnologicas</t>
  </si>
  <si>
    <t>No. De Necesidades técnologicas suplidas.</t>
  </si>
  <si>
    <t xml:space="preserve">
Se tiene un servidor de respaldo.
Suscripción de contratos de soporte a los sistemas de información. </t>
  </si>
  <si>
    <t>Se realiza mantenimiento preventivo.   Actualización del antivirus</t>
  </si>
  <si>
    <t>No. De interrupcioes operativas por fallas en el serividor</t>
  </si>
  <si>
    <t xml:space="preserve">Bajos controles en las politicas de seguridad en el manejo de la informacion magnetica y digital, que ocacionan perdad intencionada o no intencionada de la informacion. </t>
  </si>
  <si>
    <t>Bajos estandandares de seguridad de la información.    Accesos indebidos de la informaición</t>
  </si>
  <si>
    <t xml:space="preserve">Sanciones Disciplinarias.
Pérdida de imagen institucional.  Robos
</t>
  </si>
  <si>
    <t>Des habilitación de puertos USB, quemadores de las estaciones de trabajo.
Configuración de servidor FIREWALL y PROXY para la limitación de correos personales, conexiones, Messenger.
Restricción a ciertas páginas de Internet</t>
  </si>
  <si>
    <t>Implementacion adecuada del manual de segurida informatica</t>
  </si>
  <si>
    <t>Subgerente Administrativo y Juridico.</t>
  </si>
  <si>
    <t>No. De Casos de posibles peridad de información, o perididas materializadas</t>
  </si>
  <si>
    <t>Daños causados al ser mal utilizados por los usuarios, cableados en mal estado, entrada de virus.</t>
  </si>
  <si>
    <t>Restringir el acceso a internet según las necesidades del cargo.</t>
  </si>
  <si>
    <t>Infeccion por anti-virus informatico desactualizados o ineficientes</t>
  </si>
  <si>
    <t>Perdida de informacion, Daños en equipos, Perdida de tiempo para poder entregar informacion oportunamente.  Perdida de datos de los servidores y unidades de almacenamiento del instituto.</t>
  </si>
  <si>
    <t>Se tiene pocas medidas de seguridad para el control y prevencion de antivirus y daños ocacionados por estos.</t>
  </si>
  <si>
    <t>No se tiene un antivirus infromaticos.</t>
  </si>
  <si>
    <t>Monitorear y actualizar permanentemente el  Antivirus para los servidores y estaciones de trabajo, manuales y guias, copias de seguridad, politicas de seguridad y acceso</t>
  </si>
  <si>
    <t>No de daños ocacionados por virus</t>
  </si>
  <si>
    <t>Deficiencia en el software financiero</t>
  </si>
  <si>
    <t xml:space="preserve">Inconsitencias en el reporte de informacion, suministro inoportuno y deficiente, falta de capacidad para generar  informes requeridos.  Los informes que se generan son limitados.
</t>
  </si>
  <si>
    <t>Deficiente prestacion del servicio, incumplimiento en la rendicion  de informes, perdida de riempo, infromacion no confiable.</t>
  </si>
  <si>
    <t>Revisión de funcionamiento.</t>
  </si>
  <si>
    <t>Reportes de soporte técnicos al software</t>
  </si>
  <si>
    <t>No de necesidad tecnicas al software atendidas/ No de necesidades técnicas solicitadas.</t>
  </si>
  <si>
    <t>Incumplimiento de  los mecanismos de elaboracion de  copias de seguridad.</t>
  </si>
  <si>
    <t>Elaborar copias de seguridad y almacenamiento de información de importancia para la entidad.</t>
  </si>
  <si>
    <t>Fallas en las copias de seguridad de  Backups</t>
  </si>
  <si>
    <t xml:space="preserve"> En xeo existen procesos elementales que son propios de un usuario del sistema pero como esta diseñado el software deben realizarlos el usuario administrador del sistema haciendo que sea dispendiosos y de perdida de tiempo.</t>
  </si>
  <si>
    <t xml:space="preserve">Deficiencia en asignacion de roles administrador y usuario, para algunos manejos del  Software
</t>
  </si>
  <si>
    <t>Demoras en procesos tecnicos innecesarios.</t>
  </si>
  <si>
    <t>Se asignaron actividades al rol Administrador que son de baja complejidad y no afectan la seguridad de la información, ocacionando demoras en tramites y procedimientos</t>
  </si>
  <si>
    <t xml:space="preserve">Revisión de los roles, y sus alcances. </t>
  </si>
  <si>
    <t>Controles de acceso al sistema, a cambios y modificaciones.</t>
  </si>
  <si>
    <t>XEO</t>
  </si>
  <si>
    <t>No. De cambios y modiciones de los diferentes roles.</t>
  </si>
  <si>
    <t>Aplicación de las normas para beneficio propio.                                                                            Ausencia de controles.
Desconocimiento de los procesos y procedimientos y de la norma.</t>
  </si>
  <si>
    <t>Dificultad en la obtencion de la informacion,  Indiferencia frente a las observaciones y recomendaciones propuestas, apatia de los funcionarios para asumir el autocontrol, limitacion de recursos tecnologicos para el desarrollo de las funciones.</t>
  </si>
  <si>
    <t>Realizar la actividad de control interno con dificultades.                                                                        Informes no ajustados a la realidad por informacion deficiente. Investigaciones por parte de organismos de control.                                                                                     Errores continuos, incumplimiento de requisitos, deficiencia.                                                               Que no se pueda evaluar acertadamentae el SGC y el SCI</t>
  </si>
  <si>
    <t xml:space="preserve">Manuales de Procedimientos, S.G.C Certificado, Aplicacion de Normatividad Vigente.                              Programas de actividades de Control Interno, Indicadores de Gestion de control Interno.                         Auditorias periodicas de control Interno,  Caracterizacion de control interno, </t>
  </si>
  <si>
    <t>Existencia de saldos en el balance por administracion de convenios de vigencias anteriores</t>
  </si>
  <si>
    <t>Perdidas por solicitudes no originales de la oficina administradora del convenio</t>
  </si>
  <si>
    <t xml:space="preserve">Revision periodica e informa a la oficina gestora sobre dichos saldos,                                                                              Devolucion de saldos para liquidacion.                   </t>
  </si>
  <si>
    <t>Solicitud a las oficinas gestoras de las respectivas actas de liquidacion.</t>
  </si>
  <si>
    <t>Subgerencia Administrativa y Juridica.</t>
  </si>
  <si>
    <t>No. De saldos de convenios no liquidados / Convenios Liquidados</t>
  </si>
  <si>
    <t>Revision Y Confirmacion de documentos especialmente la Autorizacion de pago.</t>
  </si>
  <si>
    <t>Tecnico Operativo de Cuentas Ahorradoras</t>
  </si>
  <si>
    <t>Revisiòn del Contador y Tesorero, Procedimiento</t>
  </si>
  <si>
    <t xml:space="preserve">Fallas en la revisión de los documentos requeridos,                                                              Ausencia en la verificación de la información.                                             Incumplimientos de los procedimientos y manuales.                                                               Registros mal elaborados y poco confiables.                                                                  </t>
  </si>
  <si>
    <t>Los saldos en cuentas ahorradoras no cumplen con la meta programada.</t>
  </si>
  <si>
    <t>Competencia de la banca privada, meracadeo ineficaz,                                   restricciones reglamentarias.</t>
  </si>
  <si>
    <t>Control de balance de recursos de apertura y consigaciones de cuentas de ahorro contra los de retiros y cancelaciones de cuenta.</t>
  </si>
  <si>
    <t>En  las conciliaciones no es posible identificar el titular de un movimiento, a menos que este realice oportunamente la entrega de la consignacion en IFINORTE</t>
  </si>
  <si>
    <t>No. De cambios en la capacidad Financiera.</t>
  </si>
  <si>
    <t>Manual de Riesgo Crediticio.                                                         Analisis de credito.                                                                      Seguimiento de Garantias.                                                         Seguimiento Juridico.                                                                 Provision de cartera.</t>
  </si>
  <si>
    <t>Continuidad de lo establecido en los manuales de credito y riesgo crediticio, asi como con el cumplimiento estricto de los procedimientos.</t>
  </si>
  <si>
    <t>No de alteraciones detectadas.</t>
  </si>
  <si>
    <t>No. De retiros de clientes de la linea de Liobranza.</t>
  </si>
  <si>
    <t>Procesos judiciales en contra de los clientes del instituto.</t>
  </si>
  <si>
    <t>4                                     ALTO</t>
  </si>
  <si>
    <t>Incremento de cartera de dificil cobro, crecimiento de la cartera vencida</t>
  </si>
  <si>
    <t>5. GESTION DEL RIESGO</t>
  </si>
  <si>
    <t>No se tranasfieran a tiempo los recursos a loa municipios para efectuar los pagos</t>
  </si>
  <si>
    <t>Seguimiento de cartera,                                                        Informes de Cartera,                                                                  Manual de riesgo crediticio,                                                    Sistema xeo</t>
  </si>
  <si>
    <t>Incumplimiento y violacion  de Procedimientos y  politicas fijadas en el  Manual de Riesgo Crediticio manual de colocaciones y captaciones,insuficiente funcionalidad del Comite de Credito.</t>
  </si>
  <si>
    <t>Concentraciòn de cartera,                                       Aumento de clientes morosos,                            creditos sin Garantia,                               investigaciones fiscales,                                 dificultad de recuperaciòn de cartera</t>
  </si>
  <si>
    <t>4                            BAJO</t>
  </si>
  <si>
    <t>Detrimento patrimonial.                            Investigaciones juridicas.</t>
  </si>
  <si>
    <t>Seguimiento a las etapas de recuperacion de cartera.</t>
  </si>
  <si>
    <t>Policitas guberanametales.                          Gestion ineficietnes de los administradores</t>
  </si>
  <si>
    <t>Se hace liquidacion de entidades descentralizadas que tiene obligacioenes crediticias con IFINORTE</t>
  </si>
  <si>
    <t>No de clientes con amenazas,  o liquidaciones realizadas.</t>
  </si>
  <si>
    <t>Clientes catalogados como mororos erroneamente,                                                           clientes sin cobros de cartera oportuno.</t>
  </si>
  <si>
    <t>Corrupcion,                                                  Detrimento patrimonial,                                 Perdidas representativas,                              Desorden administrativo,                                   mala imagen.</t>
  </si>
  <si>
    <t>Manipulaciones en elsistema para favorecer intereses particulares.</t>
  </si>
  <si>
    <t>3                            MODERADO</t>
  </si>
  <si>
    <t>Manuales desactualizados,                        Estudios de credito deficientes, Deterioro de la capacidad de pago de los clientes</t>
  </si>
  <si>
    <t>Posibilidad de incumplimiento por parte del deudor  de las obligacioens contraidas.</t>
  </si>
  <si>
    <t>Manuales de credito,                                                            Politicas de Riesgo crediticio,                                              Comité de Credito,                                                                 Normas de Creditos del estado.</t>
  </si>
  <si>
    <t>X</t>
  </si>
  <si>
    <t>Baja actividad comercial y financiera, Desercion de clientes.</t>
  </si>
  <si>
    <t>Establecer beneficios claros y financieros para fidelizar los clientes ajustandose a las politicas internas y normatividad.                                                        Vender la imagen de la entidad como un organismo de apoyo a todo el departamento.</t>
  </si>
  <si>
    <t xml:space="preserve">Dineros concentrados en la entidad sin beneficios.                                                         Incumplimiento de la misión de la entidad. </t>
  </si>
  <si>
    <t>Verificacion de presencia comercial por provincias en el departamento,  Revision de cobertura y cierre exitoso de servicios financieros</t>
  </si>
  <si>
    <t>2                                BAJO</t>
  </si>
  <si>
    <t>Emisiòn y revisión inmedita de los planes de mejoramiento previa auditoria de control interna, y ente de control.</t>
  </si>
  <si>
    <t>Ausencia de compromisos por parte de los funcionarios,                                      Desactualizacion de los documentacion, Personal sin capacitacion.</t>
  </si>
  <si>
    <t>Diseñar nuevos procesos acordes a las actividades propias de la organización y los cargos.                        Socializar todos los procesos institucionales.</t>
  </si>
  <si>
    <t>Auditorias de Control Interno.                                     Normograma Actualizado.</t>
  </si>
  <si>
    <t>Chequeos de la normativad que nos regula,                                               socializacion de la misma</t>
  </si>
  <si>
    <t>Normograma,                                      Manuales,                                         Certificacion del S.G.C,                                 Asesoria Juridica,                                      Control de legis.</t>
  </si>
  <si>
    <t>Empalmes efectivos,                             Manuales Operativos,                                  manuales de Funciones</t>
  </si>
  <si>
    <t>Coordinacion Gerencial, de Control Interno,                                                 Seguimiento a cominucaciones recibidas</t>
  </si>
  <si>
    <t>Analizar resultados de las auditorías y plantear acciones
efectivas en los planes de mejoramiento.                                               Integrar la comunicacion obligatoria a las dependencias de reportar la información de su gestión.</t>
  </si>
  <si>
    <t>Puntaje final</t>
  </si>
  <si>
    <t>3. VALORACION DEL RIESGO</t>
  </si>
  <si>
    <t xml:space="preserve">4. OPCION DE MANEJO </t>
  </si>
  <si>
    <t>Auditorias Contables y Financieras  entre los  sitemas. Verificaciones visuales de los saldos y movimientos entre los sistemas.</t>
  </si>
  <si>
    <t>Integracion del sofware Fiannciero y contable.</t>
  </si>
  <si>
    <t>Contabilidad.</t>
  </si>
  <si>
    <t>No der Hallazgos encontrados / Movimientos realizados.</t>
  </si>
  <si>
    <t>Informacion Incompleta de los Intereses por concepto de libranza.</t>
  </si>
  <si>
    <t>Deficiencia en la interfase de los sistemas.</t>
  </si>
  <si>
    <t xml:space="preserve"> Existen procesos que se ejecutan en xeo como son las aplicaciones de libranzas las cuales son realizadas posterior al proceso de recaudo en caja es decir no se  generan  estos movimientos  a tesorería y por ende no se alimenta el modulo de presupuesto</t>
  </si>
  <si>
    <t xml:space="preserve"> Revisar los recaudos por caja y confrontarlo con los generados a presupuesto .</t>
  </si>
  <si>
    <t>Informes Generados entre los sistemas.</t>
  </si>
  <si>
    <t>Informacion Deficiente, Saldos Incompletos,  Modificaciones constantes, Atrasos en el desarrollo de las actividades.</t>
  </si>
  <si>
    <t>2                     BAJO</t>
  </si>
  <si>
    <t>2                            BAJO</t>
  </si>
  <si>
    <t>4                           BAJO</t>
  </si>
  <si>
    <t>4                         BAJO</t>
  </si>
  <si>
    <t>3                           MODERADO</t>
  </si>
  <si>
    <t>9                      ALTO</t>
  </si>
  <si>
    <t>Profesional de Riesgo</t>
  </si>
  <si>
    <t>Pagos de Creditos con Dineros Ilicitos</t>
  </si>
  <si>
    <t>Realizacion de prepagos de credito en donde el cliente no es localizado para establecer el origen de los fondos.</t>
  </si>
  <si>
    <t>1                                           BAJO</t>
  </si>
  <si>
    <t>1. IDENTIFICACION DEL RIESGO</t>
  </si>
  <si>
    <t>Presentacion de Nuevas Normas, leyes o decretos nuevos a nivel nacional, que recorten las transferencias del sistema general de participaciones. que afecte las rentas dadas engarantias por los entes territorriales y demas clientes.                      Embargos judiciales de los clientes.</t>
  </si>
  <si>
    <t xml:space="preserve">No pago oportuno de la obligacion contraidas en los plazos establecidos. </t>
  </si>
  <si>
    <t>Subgerencia Foinanciera.</t>
  </si>
  <si>
    <t>Incumplimiento en las fechas establecidas para el oportuno reporte de la informacion solicitada a por los entes de control.</t>
  </si>
  <si>
    <t xml:space="preserve"> Prepración preliminar de la fuentes de información para rendir el informe. Cronograma de presentación de informes</t>
  </si>
  <si>
    <t>(Informes entregados o enviados en los terminos) / (Informes programados)*100</t>
  </si>
  <si>
    <t>Capacitaciones en cambios de normatividad, Socialización y difusión de la actualización. Actualización normograma.</t>
  </si>
  <si>
    <t xml:space="preserve">Eventual falta de planeación por no celebración de Comité Coordinador de control interno.                                                             Planeación de auditorias en tiempos no adecuados.                       </t>
  </si>
  <si>
    <t>Las auditorias no se realizan con la rigurosidad adecuada y bajo una metodologia que asegure su éxito.</t>
  </si>
  <si>
    <t>Auditorias con participación interdisciplinaria cuando se requiera. Escogencia de áreas críticas.</t>
  </si>
  <si>
    <t xml:space="preserve">Falta de compromiso por parte de los funcionarios, dedicacion a asuntos urgentes y tareas diversas distintas a las de Control Interno.                                      Dificultad en ejecutar las actvidades de control interno.                                                                    Falta de socialización de procedimientos.                                                      Falta de medidas de control a la ejecución de los procedimientos. </t>
  </si>
  <si>
    <t>No. De procesos con hallazgos o no conformidades.</t>
  </si>
  <si>
    <t>No conciliacion  oportuna de la totalidad de los saldos en cartera.</t>
  </si>
  <si>
    <t>No Aplicación de pagos mensuales antes de la fecha de vencimiento.</t>
  </si>
  <si>
    <t>Pagos consignados no aplicados en el sistema,                                               Desorden Administrativo,                                            Reportes de mororidad no justificados</t>
  </si>
  <si>
    <t>Verificacion Semanal de los montos conciliados en el sofware contable y Financiero.</t>
  </si>
  <si>
    <t>Cartera y Creditos.</t>
  </si>
  <si>
    <t>No de pagos no encontrados / el total de pagos encontrados.</t>
  </si>
  <si>
    <t>El Vlalor de la cuotaa cobrar no es el correspondiente, presenta errores de calculos de interes o cuotas</t>
  </si>
  <si>
    <t>Errores  de calculo en el sofware Financiero.</t>
  </si>
  <si>
    <t>Seguimientos al  plan de pagos VS Estado de Deuda.</t>
  </si>
  <si>
    <t>Seguimiento  a la cartera morosos y comprobacion de saldos.</t>
  </si>
  <si>
    <t>Parametrizacion del sistema con la creacion de perfiles especificos y claves de acceso.</t>
  </si>
  <si>
    <t xml:space="preserve">Auditoria al sofware Financiero y contable, para realizacion de movimientos, </t>
  </si>
  <si>
    <t>Administrador del sofware</t>
  </si>
  <si>
    <t>Retiros masivos de funcionarios objeto de créditos por libranza, debido a cambio de mando en el gobierno, y cambio de funcionarios en las entidades</t>
  </si>
  <si>
    <t>Cambio de mando en el gobierno, y Cambio de funcionarioen las entidades</t>
  </si>
  <si>
    <t>Incumplimiento en los pagos. Demoras en la recuperacion de Cartera.</t>
  </si>
  <si>
    <t xml:space="preserve">Seguimiento de cartera,                           Informes de Cartera,                                   Manual de riesgo crediticio.                      </t>
  </si>
  <si>
    <t>Problemas juridicosque imposibilitan el recaudo efctivo del credito. Es decir embargos por cooperativa, demandas por cuotas de alimentos, clientes privados de la libertad</t>
  </si>
  <si>
    <t>Aplicación  de lo contempaldo en el  manual  de Captacion y Colocacion.                                                  Estudio rigurso  condicion del empleado fundamentado en los requisitos del manual.   Seguimientos efectivos de la cartera.</t>
  </si>
  <si>
    <t>Aplicación  de lo contempaldo en el  manual  de Captacion y Colocacion.                           Seguimiento efectivo a las garantias.</t>
  </si>
  <si>
    <t>Seguimiento a la capacidad de pago del cliente y actualización de datos de los clientes.</t>
  </si>
  <si>
    <t>Profesional especializado de creditos</t>
  </si>
  <si>
    <t>Aumento de indicador de cartera vencida en caso de que estos clientes se atrazan y/o mayores perdidas.                                                          Baja rotación en la colocación.</t>
  </si>
  <si>
    <t xml:space="preserve">El mercado de clientes del Instituto es  muy limitado  </t>
  </si>
  <si>
    <t>Limites  de concentración y exposicion por linea de Credito.</t>
  </si>
  <si>
    <t>Malestar y/o Perdida del cliente,  Perdida de credibilidad e imagen.                Desorden Administrativo.                     Desercion de clientes.</t>
  </si>
  <si>
    <t>Incumplimiento del procedimiento de recuperacion de cartera.</t>
  </si>
  <si>
    <t>El departamento de cartera no remite oportumamente al Departamento Juridico los creditos que se encuentarn con mora superior a noventa dias.</t>
  </si>
  <si>
    <t>Perdida de recursos,                                         Detrimento patrimonial.</t>
  </si>
  <si>
    <t>No actualizacion de la DTF semanal incluida, para el calculo de los respectivos intereses.</t>
  </si>
  <si>
    <t>Falta de Actualizacion oportuna de la DTF en el sistema Financiero.</t>
  </si>
  <si>
    <t>Olvido u omision del Funcionario encargado de la actualizacion acorde al Banco de la Republica.</t>
  </si>
  <si>
    <t xml:space="preserve">Detrimento patrimonial,                         Errores en e l Sofware Fiannciero                                        </t>
  </si>
  <si>
    <t xml:space="preserve">Verificacion de la DTF, consultada en el banco de la Republica y aplicada en e l sofware financiero XEO, </t>
  </si>
  <si>
    <t xml:space="preserve">Confrontacion de la DTF aplicada en el sofware con la consultada en el Banco de la Republica. </t>
  </si>
  <si>
    <t>Abonos incorrectos a capital e intereses de los creditos registrados.</t>
  </si>
  <si>
    <t>Error humano en la digitacion o manipulacion indebida.</t>
  </si>
  <si>
    <t>Control Interno y/o profesional de Riesgo</t>
  </si>
  <si>
    <t>Alterar la información de un
trámite recibiendo a cambio
pagos o beneficio de terceros.</t>
  </si>
  <si>
    <t xml:space="preserve">Aprobación de perfiles de usuario.                                                                                 Segregación de funciones.                          Auditorias a los movimientos en el sofware Financiero.
</t>
  </si>
  <si>
    <t xml:space="preserve">Dineros recibidos para pago de creditos  sin ser detectado el origen del dinero.                          </t>
  </si>
  <si>
    <t xml:space="preserve">                                           Investigaciones por los entes de control.                                                     Mala imagen.   </t>
  </si>
  <si>
    <t>Informes de prepagos de obligaciones  que superen el 50% de la obligacion adquirida.</t>
  </si>
  <si>
    <t>Revisiones y seguimientos continuos a los clientes que se encuentren en Zonas con mayor exposicion  al LA/FT</t>
  </si>
  <si>
    <t>N o. De Prepagos superiores al 50% de la obligacion</t>
  </si>
  <si>
    <t>Perdida de recursos,                                                     No pago de cartera morosa.                       Detrimento Patrimonial.</t>
  </si>
  <si>
    <t>Aplicación del manual de colocaciones.</t>
  </si>
  <si>
    <t xml:space="preserve">No Inconsistencias halladas  </t>
  </si>
  <si>
    <t>Perdida de clientes por incentivos ofrecidos y bajas tasas de interes por el  sector  financiero que nos considera su principal competidor.</t>
  </si>
  <si>
    <t>Seguimiento constante de los movimientos generados en la linea de Libranza.   Gestionar unificación de un solo Sofware que trabaje en línea.</t>
  </si>
  <si>
    <t>Tecnico operativo de cartera.   Administradora Sofware</t>
  </si>
  <si>
    <t xml:space="preserve">Mala  planificación de las partidas presupuestales de gastos e ingresos en la  elaborado el presupuesto. </t>
  </si>
  <si>
    <t>Apropiacion insuficiente de recursos en los rubros presupuestales y ejecucion inadecuada  sin bases fidedignas, confiables y coherente</t>
  </si>
  <si>
    <t xml:space="preserve">Procesos de responsabilidad Fiscal, disciplinaria y penal, inconvenientes para el normal desarollo del objeto social.   Retrasos y limitacion en la ejecución de proyectos </t>
  </si>
  <si>
    <t xml:space="preserve"> Revisiones y aprobaciones por parte de los organos competentes, Seguimiento del tramite de aprobacion, Informes de ejecucion presupuestal de acuerdo con Procedimientos, Informes de ejecucion de presupuesto mensua. A la Junta Directiva.</t>
  </si>
  <si>
    <t>Control a los traslados presupuestales, montos y frecuencia.  Capacitación al personal encargado de elaborar el presupuesto.</t>
  </si>
  <si>
    <t>Verificacion de analisis de causas en retiro de clientes.                                                       Disminucion de metas operativas.</t>
  </si>
  <si>
    <t xml:space="preserve">Se dificulta el cumplimiento de las metas de colocación del plan de acción de la entidad.                                                                Bajas herramientas y mecanismo para la  promoción de los servicios.   </t>
  </si>
  <si>
    <t>Deficiencia en el  plan de mercadeo.    Poca cobertura de clientes potenciales.  Dificil acceso a municipios alejados.  Planes de negocio  y propuetas comerciales poco atractivas.</t>
  </si>
  <si>
    <t>Perdida de imagen  con los clientes por demoras y tardanzas en la aprobacion de los creditos.                                                      Informacion comercial suministrada de manera imprecisa</t>
  </si>
  <si>
    <t xml:space="preserve">Incompleta recepcion de los documentos.                                                   </t>
  </si>
  <si>
    <t>Analisis del comportamiento de las tasas de interes en el mercado, e incentivos ofrecidos.</t>
  </si>
  <si>
    <t>Desercion de clientes,                           Deteriro de la imagen institucional,                Baja actividad comercial y fianciera.</t>
  </si>
  <si>
    <t xml:space="preserve">Falta de informacion,                             Asesorias deficientes,                                  mala atencion,                                                No identificacion de la necesidades de los clientes,                                                 Demoras y tramites dispendiosos para las solicitudes. </t>
  </si>
  <si>
    <t>Arqueos de dineros, titulos valores en caja fuerte y Camaras de seguridad</t>
  </si>
  <si>
    <t xml:space="preserve">Ausencia de verificacion de la inversion de los recursos Fianancieros captados.                                                       Reportes exporadicos y sin control de los recursos invertidos.                                         </t>
  </si>
  <si>
    <t xml:space="preserve"> Conciliaciones Bancarias mensuales e Informe de Inversiones al comite de Gerencia</t>
  </si>
  <si>
    <t>Tesoreria &amp;  Contabilidad</t>
  </si>
  <si>
    <t xml:space="preserve"> Ausencia de control y de políticas  para el recaudo de fondos </t>
  </si>
  <si>
    <t>Verficación de los ingresos diarios por parte de Contabilidad</t>
  </si>
  <si>
    <t>Contabilidad  Control interno</t>
  </si>
  <si>
    <t>Ausencia de equipos y controles en el area de la caja</t>
  </si>
  <si>
    <t xml:space="preserve">Se recibe en caja billetes falsos o  se hace mal el conteo </t>
  </si>
  <si>
    <t>Arqueos por parte de los cajeros a medio dia.             Arqueos de caja preventivos por control interno.</t>
  </si>
  <si>
    <t>El Instituto desde el area de tesoreria realiza transacciones electronicas las cuales podrian prestarse para posible fraude y/o equivocacion al realizar transferencias electronicas.</t>
  </si>
  <si>
    <t xml:space="preserve">Conciliaciones en forma permanente Desarrollo de supervisiones de control interno y la subgerencia financiera. </t>
  </si>
  <si>
    <t>Se realiza falcifiacion de cheques ocasionando hurtos o posibles perdidas.</t>
  </si>
  <si>
    <t xml:space="preserve">Salvaguradar cheques, sellos protector y seco en caja fuerte. </t>
  </si>
  <si>
    <t>Medidas de control con la entrega y recibos de chequeras</t>
  </si>
  <si>
    <t>Cancelación de cuentas a proveedores sin requisitos de ley</t>
  </si>
  <si>
    <t>CUMPLIMIENTO</t>
  </si>
  <si>
    <t>Actualización permanente de la normatividad vigente.                            Implementacion de procedimientos para la revision y pago de cuentas</t>
  </si>
  <si>
    <t xml:space="preserve">Incumplimietos a las politicas establecidas,                                                        Favorecimientos a entidades bancarias a cambio de obtener algunos privilegios </t>
  </si>
  <si>
    <t xml:space="preserve">Falta de diversificación del portafolio en las entidades bancarias.
</t>
  </si>
  <si>
    <t>Perdida de interes o beneficios finacieros en entidades que ofrezcan mejores rendimientos.       Posible perdida de recursos.</t>
  </si>
  <si>
    <t xml:space="preserve">    No cumplimiento de los criterios minimos de inversion.                                                </t>
  </si>
  <si>
    <t>Desorden administrativos, perdida de dinero, favorece el esenario para materializar otros riesgos</t>
  </si>
  <si>
    <t>Conciliaciiones bancarias al dia  revisadas por parte del Contabilidad. Auditorias permanentes y aleatorias por parte de Control interno</t>
  </si>
  <si>
    <t xml:space="preserve">    Apropiación de dineros públicos.
    Negligencia en el recaudo de recursos
     Cambiar la destinación de los recursos
</t>
  </si>
  <si>
    <t>Control al acceso a visitantes. Monitoreo permanente de cámaras de seguridad ubicados en los sitios más
vulnerables y críticos de la Entidad.                                        Polizas contra robos.</t>
  </si>
  <si>
    <t>Restriccion de acceso al area.                                             Polizas de amparo,                                                                        Caja fuerte                                                                             Digitalización de documentos.</t>
  </si>
  <si>
    <t xml:space="preserve">Errores en la digitación de la cuenta ahorradora, del beneficiario o del valor.   </t>
  </si>
  <si>
    <t>Por error humano se digita informacion errada en el momento de la consignacion o al momento de efectuar un debito en la cuenta ahorradora</t>
  </si>
  <si>
    <t>Consignación o debitos en cuentas erradas</t>
  </si>
  <si>
    <t>Vefificación por muestreo de las consignaciones y debitos realizadas en las diferentes cuentas de ahorro</t>
  </si>
  <si>
    <t>(N° transaciones no conformes)/(N° de transferencias realizadas)*100</t>
  </si>
  <si>
    <t>Falta de verificacion de las condiciones de manejo de la cuenta ahorrarroda al momento del debito.</t>
  </si>
  <si>
    <t>Falsificacion de firmas, sellos y huellas</t>
  </si>
  <si>
    <t>Verificacion en el registro de firmas al momento de efectuar el debito,  confirmacion telefonica para los pagos con el titular de la cuenta.</t>
  </si>
  <si>
    <t>La apertura de cuentas y entregra de libretas se realizan en forma personal, unicamente los autorizados para el manejo de la cuenta.</t>
  </si>
  <si>
    <t xml:space="preserve">Posibles hurtos,                                                              dificulad en la exigencia de cumplimiento de procedimientos al cliente.                                          Clientes mal identificados.                                                                    Desorden Administrativos.                                             Confusiones y errores. </t>
  </si>
  <si>
    <t>La solicitud de apertura y anexos deben estar radicados en el Archivo. Verificación y chequeo de documentos.</t>
  </si>
  <si>
    <t>Tecnico Operativo  y Tesoreria</t>
  </si>
  <si>
    <t>Baja intermediación financiera,                                      poca actividad comercial del portafolio de servicios</t>
  </si>
  <si>
    <t>Los ahorradores realizan retiros masivos en el ultimo periodo de gobierno.</t>
  </si>
  <si>
    <t>Disminucion de saldos de cuentas de ahorro por finalizacion de periodos de gobiernos territoriales.</t>
  </si>
  <si>
    <t>Revisión detallada y permanente de las condiciones de manejo de la cuenta ahorradora ( firmas y sellos)  Confirmacion telefonica de los debitos</t>
  </si>
  <si>
    <t>No. Formato de Préstamo de documentos.</t>
  </si>
  <si>
    <t>Programa de Gestión Documental</t>
  </si>
  <si>
    <t>Archivo sin control, sin orden sin proteccion, que no cumpla las normas definidas en la ley General de Archivo 594/2000, Inadecuados contenedores para el archivo y funcionamiento</t>
  </si>
  <si>
    <t>Conocimiento por parte de los funcionaros de las Tablas de Retención Documental-Capacitaciones</t>
  </si>
  <si>
    <t xml:space="preserve">TRD </t>
  </si>
  <si>
    <t>Cumplimiento de las fechas de transferencia documental</t>
  </si>
  <si>
    <t>3                                        MODERADO</t>
  </si>
  <si>
    <t>4                         ALTO</t>
  </si>
  <si>
    <t>4                        BAJO</t>
  </si>
  <si>
    <t>4                      ALTO</t>
  </si>
  <si>
    <t xml:space="preserve"> Pérdida de recursos y sanciones de tipo legal y administrativo</t>
  </si>
  <si>
    <t>Revisión de las cuentas recibidas y devolución de las que no cumplan con los requisitos legales.</t>
  </si>
  <si>
    <t>4                                                BAJO</t>
  </si>
  <si>
    <t>Perdida de dinero,                         Uso de polizas,                         Demoras en los procedimientos.</t>
  </si>
  <si>
    <t xml:space="preserve">   Perdida de recursos para el Instituto,                             Investigaciones Administrativas y Fiscales</t>
  </si>
  <si>
    <t xml:space="preserve"> Personal no capacitado o sin el perfil en la revisión de ordenes de pago.</t>
  </si>
  <si>
    <t>EFECTOS CONSECUENCIAS</t>
  </si>
  <si>
    <t>La falta de continuidad en el personal contratado impide la exibilidad de metas, las labores quedan sin culminar, reprocesos de la actividad, desorden administrativo.</t>
  </si>
  <si>
    <t>Seguimiento a la duracion y montos de contratacion.</t>
  </si>
  <si>
    <t>CRITERIOS DE EVALUACION (MATRIZ-CONTROLES)</t>
  </si>
  <si>
    <t>CALIFICACION DE RIESGO</t>
  </si>
  <si>
    <t>VALORACION DE RIESGO</t>
  </si>
  <si>
    <t>CANTIDAD</t>
  </si>
  <si>
    <t xml:space="preserve">                      %TIPO</t>
  </si>
  <si>
    <t xml:space="preserve">             %  TIPO</t>
  </si>
  <si>
    <t>PARAMETROS  DE CONVENIOS</t>
  </si>
  <si>
    <t xml:space="preserve">Devolucion de saldos para liquidacion. </t>
  </si>
  <si>
    <t>PROCESO CONVENIOS</t>
  </si>
  <si>
    <t>PROCESO CAPTACION</t>
  </si>
  <si>
    <t>PARAMETROS  DE CAPTACION</t>
  </si>
  <si>
    <t xml:space="preserve"> confirmacion telefonica para los pagos con el titular de la cuenta.</t>
  </si>
  <si>
    <t xml:space="preserve">Verificacion en el registro de firmas al momento de efectuar el debito, </t>
  </si>
  <si>
    <t>La solicitud de apertura y anexos deben estar radicados en el Archivo.</t>
  </si>
  <si>
    <t>Verificación y chequeo de documentos.</t>
  </si>
  <si>
    <t>Control de saldos en cuentas ahorradoras.</t>
  </si>
  <si>
    <t xml:space="preserve"> Fijación de metas comerciales.</t>
  </si>
  <si>
    <t xml:space="preserve">Promoción comercial en todos los municipios.  </t>
  </si>
  <si>
    <t>Control de movimientos de cuentas ahorradoras por clientes.</t>
  </si>
  <si>
    <t xml:space="preserve">  %  TIPO</t>
  </si>
  <si>
    <t>Confirmacion telefonica de los debitos</t>
  </si>
  <si>
    <t xml:space="preserve">Revisión detallada y permanente de las condiciones de manejo de la cuenta ahorradora ( firmas y sellos. </t>
  </si>
  <si>
    <t>Alterar la información de un trámite recibiendo a cambio
pagos o beneficio de terceros.</t>
  </si>
  <si>
    <t xml:space="preserve">Manual de Riesgo Crediticio.                                                      </t>
  </si>
  <si>
    <t xml:space="preserve">   Analisis de credito.                                                                    </t>
  </si>
  <si>
    <t xml:space="preserve">  Seguimiento de Garantias.                                                 </t>
  </si>
  <si>
    <t xml:space="preserve">        Seguimiento Juridico.                                                                 </t>
  </si>
  <si>
    <t>Provision de cartera.</t>
  </si>
  <si>
    <t xml:space="preserve">Aplicación  de lo contempaldo en el  manual  de Captacion y Colocacion.                                               </t>
  </si>
  <si>
    <t>Seguimientos efectivos de la cartera.</t>
  </si>
  <si>
    <t xml:space="preserve">Estudio rigurso  condicion del empleado fundamentado en los requisitos del manual.   </t>
  </si>
  <si>
    <t xml:space="preserve">Aplicación  de lo contempaldo en el  manual  de Captacion y Colocacion.                        </t>
  </si>
  <si>
    <t>Seguimiento efectivo a las garantias.</t>
  </si>
  <si>
    <t>Sistema xeo</t>
  </si>
  <si>
    <t xml:space="preserve">Verificacion de la DTF, consultada en el banco de la Republica y aplicada en el sofware financiero XEO, </t>
  </si>
  <si>
    <t xml:space="preserve">Aprobación de perfiles de usuario.                                                                                 </t>
  </si>
  <si>
    <t xml:space="preserve">Segregación de funciones.                </t>
  </si>
  <si>
    <t>Auditorias a los movimientos en el sofware Financiero.</t>
  </si>
  <si>
    <t xml:space="preserve">Manuales de credito,                                                           </t>
  </si>
  <si>
    <t xml:space="preserve">Comité de Credito,                                                       </t>
  </si>
  <si>
    <t>Normas de Creditos del estado.</t>
  </si>
  <si>
    <t xml:space="preserve">Verificacion de analisis de causas en retiro de clientes.                                                       </t>
  </si>
  <si>
    <t>Disminucion de metas operativas.</t>
  </si>
  <si>
    <t>Revisiones por parte de la subgerencia financiera a los niveles de colocacion por lineas de credito.</t>
  </si>
  <si>
    <t>PARAMETROS  MEJORA CONTINUA</t>
  </si>
  <si>
    <t>PROCESO MEJORA CONTINUA</t>
  </si>
  <si>
    <t>PARAMETROS  DE GESTION COMERCIAL</t>
  </si>
  <si>
    <t>PROCESO GESTION COMERCIAL</t>
  </si>
  <si>
    <t>PROCESO COLOCACION</t>
  </si>
  <si>
    <t>PARAMETROS  DE COLOCACION</t>
  </si>
  <si>
    <t>PARAMETROS  PLANEACION ESTRATEGICA</t>
  </si>
  <si>
    <t>PROCESO PLANEACION ESTRATEGICA</t>
  </si>
  <si>
    <t xml:space="preserve">Auditorias de Control Interno.                                    </t>
  </si>
  <si>
    <t>Normograma Actualizado.</t>
  </si>
  <si>
    <t xml:space="preserve">Auditorías, </t>
  </si>
  <si>
    <t xml:space="preserve">Rendición de cuentas </t>
  </si>
  <si>
    <t>Monitoreo o seguimiento periódico a las herramientas de gestión y control: mapa de riesgos  planes institucionales, planes de mejoramiento.</t>
  </si>
  <si>
    <t>Considerar un plan de seguros de la Entidad, para proteccion de todos
los bienes y asegurar la continuidad de las operaciones</t>
  </si>
  <si>
    <t>Considerar un plan de seguros de
la Entidad, para proteccion de todos
los bienes de la misma, para asegurar la
continuidad de las operaciones</t>
  </si>
  <si>
    <t>Auditorias internas y externas de calidad y control interno</t>
  </si>
  <si>
    <t>Correcta funcionalidad de los comites, control interno y entes de control externos.</t>
  </si>
  <si>
    <t>4                                  ALTO</t>
  </si>
  <si>
    <t>PARAMETROS  GESTION DOCUMENTAL</t>
  </si>
  <si>
    <t>PROCESO GESTION DOCUMENTAL</t>
  </si>
  <si>
    <t>Espacio Fisico reducido para Archivo</t>
  </si>
  <si>
    <t xml:space="preserve">Registrar en el sistema la documentación aportada </t>
  </si>
  <si>
    <t>Formato Unico Inventario Documental.</t>
  </si>
  <si>
    <t>Verificacion de la subgerencia Administrativa y Juridica antes de la firma del  Gerente.</t>
  </si>
  <si>
    <t>PARAMETROS  GESTION JURIDICA</t>
  </si>
  <si>
    <t>PROCESO GESTION  JURIDICA</t>
  </si>
  <si>
    <t>PROCESO GESTION  FINANCIERA</t>
  </si>
  <si>
    <t>Cumplimiento</t>
  </si>
  <si>
    <t>Riesgo de concentración</t>
  </si>
  <si>
    <t>Riesgo Liquidez</t>
  </si>
  <si>
    <t xml:space="preserve">Restriccion de acceso al area.                       </t>
  </si>
  <si>
    <t xml:space="preserve">Caja fuerte                                                                         </t>
  </si>
  <si>
    <t xml:space="preserve">Polizas de amparo,                                                                        </t>
  </si>
  <si>
    <t>Digitalización de documentos.</t>
  </si>
  <si>
    <t xml:space="preserve">Entrega diaria de la totalidad de recursos en efectivo (transportadora de valores) y cheques consignacion bancaria
Reporte oportuno de los los boletines diarios de caja Conciliaciones bancarias </t>
  </si>
  <si>
    <t>Entrega diaria de la totalidad de recursos en efectivo (transportadora de valores) y cheques  consignacion bancaria.</t>
  </si>
  <si>
    <t xml:space="preserve">
Reporte oportuno de los los boletines diarios de caja </t>
  </si>
  <si>
    <t xml:space="preserve">Conciliaciones bancarias </t>
  </si>
  <si>
    <t xml:space="preserve">Control al acceso a visitantes. </t>
  </si>
  <si>
    <t xml:space="preserve">Monitoreo permanente de cámaras de seguridad ubicados en los sitios más vulnerables y críticos de la Entidad.                                        </t>
  </si>
  <si>
    <t>Polizas contra robos.</t>
  </si>
  <si>
    <t xml:space="preserve">Conciliaciones en forma permanente </t>
  </si>
  <si>
    <t xml:space="preserve">Desarrollo de supervisiones de control interno y la subgerencia financiera. </t>
  </si>
  <si>
    <t>Salvaguradar cheques, sellos protector y seco en caja fuerte.</t>
  </si>
  <si>
    <t>Seguimiento a los limites de concentracion de dineros</t>
  </si>
  <si>
    <t xml:space="preserve">Cumplir politicas de inversion en establecimientos bancarios, adopatadas en el manual.                                               </t>
  </si>
  <si>
    <t xml:space="preserve">Conciliaciiones bancarias al dia  revisadas por parte del Contabilidad. </t>
  </si>
  <si>
    <t>Auditorias permanentes y aleatorias por parte de Control interno</t>
  </si>
  <si>
    <t>PARAMETROS  GESTION FINANCIERA - TESORERIA</t>
  </si>
  <si>
    <t>PARAMETROS  GESTION FINANCIERA - CONTABILIDAD</t>
  </si>
  <si>
    <t>PARAMETROS  GESTION FINANCIERA - PRESUPUESTO</t>
  </si>
  <si>
    <t xml:space="preserve">Revisiones y aprobaciones por parte de los organos competentes, </t>
  </si>
  <si>
    <t xml:space="preserve">Informes de ejecucion presupuestal de acuerdo con Procedimientos, </t>
  </si>
  <si>
    <t>Informes de ejecucion de presupuesto mensua. A la Junta Directiva.</t>
  </si>
  <si>
    <t xml:space="preserve">Revisorias Fiscales.     </t>
  </si>
  <si>
    <t xml:space="preserve">Capacitación,  </t>
  </si>
  <si>
    <t>Conciliación y análisis de la informacion.</t>
  </si>
  <si>
    <t>Auditorias Contables y Financieras  entre los  sitemas.</t>
  </si>
  <si>
    <t>Verificaciones visuales de los saldos y movimientos entre los sistemas.</t>
  </si>
  <si>
    <t xml:space="preserve">No aplicación total del Plan General de Contabilidad Pública </t>
  </si>
  <si>
    <t>PARAMETROS  INFORMACION Y COMUNICACIÓN</t>
  </si>
  <si>
    <t>PROCESO INFORMACION Y COMUNICACION</t>
  </si>
  <si>
    <t xml:space="preserve">Revisión de contenidos de las comunicaciones tanto internas como externas  por parte del  lider proceso.                                                                     </t>
  </si>
  <si>
    <t>Revisión de contenidos de las comunicaciones externas  por parte de la Alta Dirección</t>
  </si>
  <si>
    <t>PARAMETROS  TALENTO HUMANO</t>
  </si>
  <si>
    <t>PROCESO TALENTO HUMANO</t>
  </si>
  <si>
    <t>Formulación del Plan Institucional de Bienestar y Capacitación  sin satisfacer las necesidades y/o expectativasde los funcionarios</t>
  </si>
  <si>
    <t xml:space="preserve">Seguimiento al procedimiento de selección, vinculación e inducción permanente de personal.                                                                                </t>
  </si>
  <si>
    <t>Seguimiento a la programación y ejecución de la reinducción.</t>
  </si>
  <si>
    <t xml:space="preserve">Verificación de que las necesidades de capacitación estén alineadas con la misión y visión de la entidad, por parte de los lideres de proceso.                                                                  </t>
  </si>
  <si>
    <t>Seguimiento a los programas internos de capacitación cumpliendo con los requerimientos.</t>
  </si>
  <si>
    <t xml:space="preserve">Reuniones periódicas
</t>
  </si>
  <si>
    <t>Correo electrónico</t>
  </si>
  <si>
    <t xml:space="preserve">Establecimiento de una política de comunicación asertiva y efectiva
</t>
  </si>
  <si>
    <t>PARAMETROS  SISTEMAS</t>
  </si>
  <si>
    <t>PROCESO SISTEMAS</t>
  </si>
  <si>
    <t xml:space="preserve">
</t>
  </si>
  <si>
    <t>Deficiencia en asignacion de roles administrador y usuario, para algunos manejos del  Software</t>
  </si>
  <si>
    <t xml:space="preserve">Mantenimientos Electricos, contantes revisiones y seguimientos. </t>
  </si>
  <si>
    <t xml:space="preserve">(interruptor de circuito de falla de
tierra), </t>
  </si>
  <si>
    <t xml:space="preserve">
</t>
  </si>
  <si>
    <t xml:space="preserve">Se tiene un servidor de respaldo.
</t>
  </si>
  <si>
    <t xml:space="preserve">Suscripción de contratos de soporte a los sistemas de información. </t>
  </si>
  <si>
    <t xml:space="preserve">Des habilitación de puertos USB, quemadores de las estaciones de trabajo.
</t>
  </si>
  <si>
    <t xml:space="preserve">Configuración de servidor FIREWALL y PROXY para la limitación de correos personales, conexiones, Messenger.
</t>
  </si>
  <si>
    <t>Restricción a ciertas páginas de Internet</t>
  </si>
  <si>
    <t xml:space="preserve">Mantenimientos en los tiempos establecidos, </t>
  </si>
  <si>
    <t xml:space="preserve"> control de  manejo de internet.</t>
  </si>
  <si>
    <t>Monitorear y actualizar permanentemente el  Antivirus para los servidores y estaciones de trabajo,</t>
  </si>
  <si>
    <t>Backups almacenada para cada funcionario,</t>
  </si>
  <si>
    <t xml:space="preserve"> informaicón almacenada en un servidor,</t>
  </si>
  <si>
    <t xml:space="preserve">Claves personalizadas para el inicio de cada sesión </t>
  </si>
  <si>
    <t xml:space="preserve">Auditorias de gestión.   </t>
  </si>
  <si>
    <t>Cronograma de actividades que incluye seguimientos y auditorias ordenadas cronologicamente.</t>
  </si>
  <si>
    <t>No apllicacion oportuna, mala interpretacion de la normatividad cambiante emitida por los organos de control.</t>
  </si>
  <si>
    <t>Revisiones por parte de sistema de gestión de calidad a la oficina de control interno, en cumplimiento a la entrega de informes.</t>
  </si>
  <si>
    <t>Revision periodica e informa a la oficina gestora sobre dichos saldos.</t>
  </si>
  <si>
    <t>La no liquidacion unilateral de los Convenios,  falta de seguimiento y toma de decision.</t>
  </si>
  <si>
    <t>Investigaciones Fiscales, Verse involucrado para hacer que se devuelva el valor pagado.</t>
  </si>
  <si>
    <t>Falta de revision durante la ejecucion del pago. Intento de fraude por parte del cobrador.</t>
  </si>
  <si>
    <t xml:space="preserve">Dineros concentrados en la entidad sin beneficios. Incumplimiento de la misión de la entidad. </t>
  </si>
  <si>
    <t>Desercion de clientes,  Posicionamiento de la competencia, Olvido y desconocimiento del instituto.</t>
  </si>
  <si>
    <t>Desercion de clientes. Baja actividad comercial, Deterioro de la imagen institucional, Disminucion de utilidades.  Dificulta la colocacion de creditos. Compra de cartera de otras entidades.</t>
  </si>
  <si>
    <t>Bajos intereses en otras entidades, Incentivos ofrecidos. Demoras en la aprobacion del credito.</t>
  </si>
  <si>
    <t>Plagas, Incendio,  Inundaciones,  Robo,   Desastres naturales.</t>
  </si>
  <si>
    <t xml:space="preserve">No conformidades. Hallazgos de los entes de control </t>
  </si>
  <si>
    <t>Permanencia de no conformidades. Hallazgos de control interno o entes de control</t>
  </si>
  <si>
    <t xml:space="preserve">Recurrencia en el problema  presentado. Acciones correctivas mas drásticas y complejas. </t>
  </si>
  <si>
    <t>No evidencias de mejora continua. Costos por daños directos o indirectos</t>
  </si>
  <si>
    <t xml:space="preserve">Baja asistencia de los funcionarios a las capacitación  propuestas; Desmotivación ante las capacitaciones realizadas;  Baja participación en las actividades de bienestar.  Clima laboral negativo </t>
  </si>
  <si>
    <t>No se encuentran los niveles adecuados de clima y cultura organizacional.</t>
  </si>
  <si>
    <t>Desmonte de Captaciones. Cambios estructuales de la entidad.</t>
  </si>
  <si>
    <t>Falta de interiorizacion de los documentos y normas que regulan la actuacion,  Cambio continuo de normas externas, falta de retroalimentacion.  Exceso de normas y requisitos internos.  Proliferación de regulaciones que dificultan el que hacer administrativo.</t>
  </si>
  <si>
    <t>Falta de manejo adecuado de las
funciones y aprovechamiento indebido por parte de funcionarios de otros niveles. Falta de continuidad a políticas y proyectos</t>
  </si>
  <si>
    <t>Sanciones, Desmontes, liquidacion de la entidad.</t>
  </si>
  <si>
    <t>Sanciones, investigaciones.  Descercion de clientes</t>
  </si>
  <si>
    <t xml:space="preserve">Respuestas tardias, Entrega extemporanea de respuestas y/o informes a entes externos.  Incumplimiento de normatividad.  Incumplimiento de los objetivos y metas estratégicas. </t>
  </si>
  <si>
    <t xml:space="preserve">No delimitacion de manejo de la informacion.   Conductos regulares deficientes.   </t>
  </si>
  <si>
    <t>Deterioro de la imagen institucional, Desorden Informativo, Fuga de informacion Valiosa, Informacion imprecisa.</t>
  </si>
  <si>
    <t xml:space="preserve">No apllicacion oportuna, mala interpretacion de la normatividad cambiante emitida por los organos de control. </t>
  </si>
  <si>
    <t>Aumento de la brecha entre las actividades propuesta por los procedimientos y las ejecutadas por el personal</t>
  </si>
  <si>
    <t xml:space="preserve">Seguimiento de cartera.                                                  </t>
  </si>
  <si>
    <t xml:space="preserve">Informes de Cartera.                                                              </t>
  </si>
  <si>
    <t xml:space="preserve">Manual de riesgo crediticio.                                             </t>
  </si>
  <si>
    <t xml:space="preserve">Politicas de Riesgo crediticio.                                         </t>
  </si>
  <si>
    <t>Resultados de las encuestas de satisfacción</t>
  </si>
  <si>
    <t xml:space="preserve">Resultados de las encuestas de satisfaccion </t>
  </si>
  <si>
    <t>Base Datos.</t>
  </si>
  <si>
    <t>Registro control de documentos, Monitoreo y custodia del  Archivo central e historico.</t>
  </si>
  <si>
    <t>Ley General de archivo.</t>
  </si>
  <si>
    <t>Perdida de información magnetica o digital.</t>
  </si>
  <si>
    <t>Ausencias de mantenimientos preventivos, virus. Daños a equipos</t>
  </si>
  <si>
    <t>Reprocesos, Aumento  de gastos en infraestructura tecnologica.</t>
  </si>
  <si>
    <t xml:space="preserve">Mantenimientos en los tiempos establecidos,  control de  manejo de internet, Copia de backups </t>
  </si>
  <si>
    <t xml:space="preserve"> Manuales y guias, copias de seguridad, politicas de seguridad y acceso</t>
  </si>
  <si>
    <t>Copias de Backups</t>
  </si>
  <si>
    <t>Entre 0-60</t>
  </si>
  <si>
    <t>Entre 80-10</t>
  </si>
  <si>
    <t>Entre 61-79</t>
  </si>
  <si>
    <t>Cuadrantes a disminuir en probabilidad</t>
  </si>
  <si>
    <t>Cuadrantes a disminuir en Impacto</t>
  </si>
  <si>
    <t xml:space="preserve">Si el control afecta su probabilidad o impacto desplazará e la matriz de calificación, evaluación y respuesta a los riesgos. </t>
  </si>
  <si>
    <t xml:space="preserve">Rango de Calificacion de los controles. </t>
  </si>
  <si>
    <t>Es eficaz?</t>
  </si>
  <si>
    <t>Inadecuado cumplimiento de la NTC-ISO 9001:2015</t>
  </si>
  <si>
    <t>SI</t>
  </si>
  <si>
    <t>NO</t>
  </si>
  <si>
    <t>M</t>
  </si>
  <si>
    <t>B</t>
  </si>
  <si>
    <t>Entre 80-100</t>
  </si>
  <si>
    <t xml:space="preserve">No. De reportes de anomalias con causa de perdida de informacion.  No de Registros de control de fallas con causa de perdida de informacion </t>
  </si>
  <si>
    <t>No. De reportes de archivos perdidos o extraviados.</t>
  </si>
  <si>
    <t>EFICAZ?</t>
  </si>
  <si>
    <t>Eficaz?</t>
  </si>
  <si>
    <t>Seguimiento del tramite de aprobacion.</t>
  </si>
  <si>
    <t>MACOPROCESO ESTRATEGICO</t>
  </si>
  <si>
    <t>PROCESO: GESTIÓN INTEGRAL DEL RIESGO</t>
  </si>
  <si>
    <t>PÁGINA 1 DE 1</t>
  </si>
  <si>
    <t>MPE-02-01-5</t>
  </si>
  <si>
    <t>No existencia de controles y se coarte el ejercicio del control.</t>
  </si>
  <si>
    <t>No revision periodica y aplicacion de analisis de riesgo crediticio,                                         Inexistencia de Garantias admisibles.                                                          No revisar los soportes del credito u actualización de los mismos.</t>
  </si>
  <si>
    <t>Seguimiento y Control de tiempos en las diferentes etapas de Aprobacion del  crédito.  IMPLEMENTARLO  8 DIAS HABILES</t>
  </si>
  <si>
    <t>Cada lider realiza los procesos como mejor le parece, ocasionando caos interno en los procesos.                                                                               Falta de control en los procesos.                              Reprocesos y desgastes administrativos.</t>
  </si>
  <si>
    <t>VALORACIÓN DEL RIESGO</t>
  </si>
  <si>
    <r>
      <t xml:space="preserve">Seguimiento y Control de tiempos en las diferentes etapas de Aprobacion del  crédito. </t>
    </r>
    <r>
      <rPr>
        <sz val="11"/>
        <color rgb="FFFF0000"/>
        <rFont val="Calibri"/>
        <family val="2"/>
        <scheme val="minor"/>
      </rPr>
      <t xml:space="preserve"> </t>
    </r>
  </si>
  <si>
    <t>FECHA: 05-11-2021</t>
  </si>
  <si>
    <t>VERSIÓN: 6</t>
  </si>
  <si>
    <t>MAPA DE RIESGOS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</si>
</sst>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3" x14ac:knownFonts="1">
    <font>
      <sz val="11"/>
      <color theme="1"/>
      <name val="Calibri"/>
      <family val="2"/>
      <scheme val="minor"/>
    </font>
    <font>
      <b/>
      <sz val="11"/>
      <color theme="1"/>
      <name val="Calibri"/>
      <family val="2"/>
      <scheme val="minor"/>
    </font>
    <font>
      <sz val="10"/>
      <name val="Arial"/>
      <family val="2"/>
    </font>
    <font>
      <sz val="11"/>
      <name val="Calibri"/>
      <family val="2"/>
      <scheme val="minor"/>
    </font>
    <font>
      <b/>
      <sz val="12"/>
      <color theme="0"/>
      <name val="Calibri"/>
      <family val="2"/>
      <scheme val="minor"/>
    </font>
    <font>
      <b/>
      <sz val="11"/>
      <color theme="0"/>
      <name val="Calibri"/>
      <family val="2"/>
      <scheme val="minor"/>
    </font>
    <font>
      <b/>
      <sz val="8"/>
      <name val="Arial"/>
      <family val="2"/>
    </font>
    <font>
      <b/>
      <sz val="8"/>
      <color indexed="81"/>
      <name val="Tahoma"/>
      <family val="2"/>
    </font>
    <font>
      <sz val="8"/>
      <color indexed="81"/>
      <name val="Tahoma"/>
      <family val="2"/>
    </font>
    <font>
      <b/>
      <sz val="8"/>
      <name val="Calibri"/>
      <family val="2"/>
      <scheme val="minor"/>
    </font>
    <font>
      <sz val="9"/>
      <name val="Arial"/>
      <family val="2"/>
    </font>
    <font>
      <b/>
      <sz val="6"/>
      <name val="Arial"/>
      <family val="2"/>
    </font>
    <font>
      <sz val="11"/>
      <color theme="1"/>
      <name val="Calibri"/>
      <family val="2"/>
      <scheme val="minor"/>
    </font>
    <font>
      <sz val="11"/>
      <color rgb="FFFF0000"/>
      <name val="Calibri"/>
      <family val="2"/>
      <scheme val="minor"/>
    </font>
    <font>
      <b/>
      <sz val="11"/>
      <color rgb="FFFF0000"/>
      <name val="Calibri"/>
      <family val="2"/>
      <scheme val="minor"/>
    </font>
    <font>
      <sz val="10"/>
      <name val="Calibri"/>
      <family val="2"/>
      <scheme val="minor"/>
    </font>
    <font>
      <b/>
      <sz val="14"/>
      <name val="Arial"/>
      <family val="2"/>
    </font>
    <font>
      <sz val="11"/>
      <color theme="0"/>
      <name val="Calibri"/>
      <family val="2"/>
      <scheme val="minor"/>
    </font>
    <font>
      <b/>
      <sz val="16"/>
      <color theme="0"/>
      <name val="Arial"/>
      <family val="2"/>
    </font>
    <font>
      <b/>
      <sz val="14"/>
      <color theme="0"/>
      <name val="Calibri"/>
      <family val="2"/>
      <scheme val="minor"/>
    </font>
    <font>
      <b/>
      <sz val="12"/>
      <name val="Calibri"/>
      <family val="2"/>
      <scheme val="minor"/>
    </font>
    <font>
      <b/>
      <sz val="11"/>
      <color theme="0" tint="-4.9989318521683403E-2"/>
      <name val="Calibri"/>
      <family val="2"/>
      <scheme val="minor"/>
    </font>
    <font>
      <b/>
      <sz val="20"/>
      <color theme="0"/>
      <name val="Calibri"/>
      <family val="2"/>
      <scheme val="minor"/>
    </font>
    <font>
      <sz val="11"/>
      <name val="Arial"/>
      <family val="2"/>
    </font>
    <font>
      <sz val="8"/>
      <color theme="1"/>
      <name val="Calibri"/>
      <family val="2"/>
      <scheme val="minor"/>
    </font>
    <font>
      <sz val="11"/>
      <color theme="1"/>
      <name val="Cambria"/>
      <family val="1"/>
      <scheme val="major"/>
    </font>
    <font>
      <b/>
      <sz val="8"/>
      <name val="Cambria"/>
      <family val="1"/>
      <scheme val="major"/>
    </font>
    <font>
      <b/>
      <sz val="11"/>
      <color theme="1"/>
      <name val="Cambria"/>
      <family val="1"/>
      <scheme val="major"/>
    </font>
    <font>
      <sz val="10"/>
      <name val="Cambria"/>
      <family val="1"/>
      <scheme val="major"/>
    </font>
    <font>
      <b/>
      <sz val="8"/>
      <name val="Times New Roman"/>
      <family val="1"/>
    </font>
    <font>
      <b/>
      <sz val="12"/>
      <color theme="0"/>
      <name val="Times New Roman"/>
      <family val="1"/>
    </font>
    <font>
      <b/>
      <sz val="12"/>
      <name val="Times New Roman"/>
      <family val="1"/>
    </font>
    <font>
      <b/>
      <sz val="12"/>
      <color theme="1"/>
      <name val="Times New Roman"/>
      <family val="1"/>
    </font>
    <font>
      <sz val="12"/>
      <name val="Times New Roman"/>
      <family val="1"/>
    </font>
    <font>
      <b/>
      <sz val="14"/>
      <name val="Calibri"/>
      <family val="2"/>
      <scheme val="minor"/>
    </font>
    <font>
      <b/>
      <sz val="14"/>
      <color theme="1"/>
      <name val="Calibri"/>
      <family val="2"/>
      <scheme val="minor"/>
    </font>
    <font>
      <b/>
      <sz val="14"/>
      <name val="Times New Roman"/>
      <family val="1"/>
    </font>
    <font>
      <b/>
      <sz val="14"/>
      <name val="Cambria"/>
      <family val="1"/>
      <scheme val="major"/>
    </font>
    <font>
      <b/>
      <sz val="14"/>
      <color theme="1"/>
      <name val="Cambria"/>
      <family val="1"/>
      <scheme val="major"/>
    </font>
    <font>
      <sz val="14"/>
      <name val="Arial"/>
      <family val="2"/>
    </font>
    <font>
      <b/>
      <sz val="14"/>
      <color rgb="FFFF0000"/>
      <name val="Arial"/>
      <family val="2"/>
    </font>
    <font>
      <b/>
      <sz val="14"/>
      <color theme="1"/>
      <name val="Arial"/>
      <family val="2"/>
    </font>
    <font>
      <sz val="14"/>
      <color theme="1"/>
      <name val="Arial"/>
      <family val="2"/>
    </font>
    <font>
      <b/>
      <sz val="14"/>
      <color theme="0"/>
      <name val="Arial"/>
      <family val="2"/>
    </font>
    <font>
      <sz val="14"/>
      <color rgb="FFFF0000"/>
      <name val="Arial"/>
      <family val="2"/>
    </font>
    <font>
      <b/>
      <sz val="16"/>
      <color theme="0"/>
      <name val="Times New Roman"/>
      <family val="1"/>
    </font>
    <font>
      <b/>
      <sz val="16"/>
      <name val="Times New Roman"/>
      <family val="1"/>
    </font>
    <font>
      <b/>
      <sz val="16"/>
      <color indexed="9"/>
      <name val="Times New Roman"/>
      <family val="1"/>
    </font>
    <font>
      <sz val="12"/>
      <color theme="1"/>
      <name val="Calibri"/>
      <family val="2"/>
      <scheme val="minor"/>
    </font>
    <font>
      <b/>
      <sz val="12"/>
      <color theme="1"/>
      <name val="Calibri"/>
      <family val="2"/>
      <scheme val="minor"/>
    </font>
    <font>
      <sz val="14"/>
      <color theme="1"/>
      <name val="Calibri"/>
      <family val="2"/>
      <scheme val="minor"/>
    </font>
    <font>
      <sz val="10"/>
      <color theme="1"/>
      <name val="Calibri"/>
      <family val="2"/>
      <scheme val="minor"/>
    </font>
    <font>
      <b/>
      <sz val="20"/>
      <color theme="1"/>
      <name val="Calibri"/>
      <family val="2"/>
      <scheme val="minor"/>
    </font>
  </fonts>
  <fills count="19">
    <fill>
      <patternFill patternType="none"/>
    </fill>
    <fill>
      <patternFill patternType="gray125"/>
    </fill>
    <fill>
      <patternFill patternType="solid">
        <fgColor theme="5"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5"/>
        <bgColor indexed="64"/>
      </patternFill>
    </fill>
    <fill>
      <patternFill patternType="solid">
        <fgColor rgb="FFFFFF00"/>
        <bgColor indexed="64"/>
      </patternFill>
    </fill>
    <fill>
      <patternFill patternType="solid">
        <fgColor theme="9" tint="-0.249977111117893"/>
        <bgColor indexed="64"/>
      </patternFill>
    </fill>
    <fill>
      <patternFill patternType="solid">
        <fgColor rgb="FFFF0000"/>
        <bgColor indexed="64"/>
      </patternFill>
    </fill>
    <fill>
      <patternFill patternType="solid">
        <fgColor theme="5" tint="0.39997558519241921"/>
        <bgColor indexed="64"/>
      </patternFill>
    </fill>
    <fill>
      <patternFill patternType="solid">
        <fgColor indexed="11"/>
        <bgColor indexed="64"/>
      </patternFill>
    </fill>
    <fill>
      <patternFill patternType="solid">
        <fgColor theme="5" tint="-0.249977111117893"/>
        <bgColor indexed="64"/>
      </patternFill>
    </fill>
    <fill>
      <patternFill patternType="solid">
        <fgColor rgb="FF00FF00"/>
        <bgColor indexed="64"/>
      </patternFill>
    </fill>
    <fill>
      <patternFill patternType="solid">
        <fgColor rgb="FFFF6600"/>
        <bgColor indexed="64"/>
      </patternFill>
    </fill>
    <fill>
      <patternFill patternType="solid">
        <fgColor rgb="FF993300"/>
        <bgColor indexed="64"/>
      </patternFill>
    </fill>
    <fill>
      <patternFill patternType="solid">
        <fgColor rgb="FF00B0F0"/>
        <bgColor indexed="64"/>
      </patternFill>
    </fill>
    <fill>
      <patternFill patternType="solid">
        <fgColor rgb="FFFF3300"/>
        <bgColor indexed="64"/>
      </patternFill>
    </fill>
    <fill>
      <patternFill patternType="solid">
        <fgColor rgb="FFC00000"/>
        <bgColor indexed="64"/>
      </patternFill>
    </fill>
    <fill>
      <patternFill patternType="solid">
        <fgColor rgb="FFEFE5EE"/>
        <bgColor indexed="64"/>
      </patternFill>
    </fill>
  </fills>
  <borders count="4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top style="thin">
        <color indexed="64"/>
      </top>
      <bottom/>
      <diagonal/>
    </border>
    <border>
      <left/>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style="thin">
        <color indexed="64"/>
      </right>
      <top style="medium">
        <color indexed="64"/>
      </top>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4">
    <xf numFmtId="0" fontId="0" fillId="0" borderId="0"/>
    <xf numFmtId="0" fontId="2" fillId="0" borderId="0"/>
    <xf numFmtId="9" fontId="12" fillId="0" borderId="0" applyFont="0" applyFill="0" applyBorder="0" applyAlignment="0" applyProtection="0"/>
    <xf numFmtId="0" fontId="2" fillId="0" borderId="0"/>
  </cellStyleXfs>
  <cellXfs count="526">
    <xf numFmtId="0" fontId="0" fillId="0" borderId="0" xfId="0"/>
    <xf numFmtId="0" fontId="0" fillId="0" borderId="1" xfId="0" applyBorder="1"/>
    <xf numFmtId="0" fontId="0" fillId="0" borderId="1" xfId="0" applyBorder="1" applyAlignment="1">
      <alignment vertical="center" wrapText="1"/>
    </xf>
    <xf numFmtId="0" fontId="0" fillId="0" borderId="1" xfId="0" applyBorder="1" applyAlignment="1">
      <alignment horizontal="left" vertical="center" wrapText="1"/>
    </xf>
    <xf numFmtId="0" fontId="0" fillId="0" borderId="1" xfId="0" applyBorder="1" applyAlignment="1">
      <alignment horizontal="left" wrapText="1"/>
    </xf>
    <xf numFmtId="0" fontId="1" fillId="0" borderId="1" xfId="0" applyFont="1" applyBorder="1" applyAlignment="1">
      <alignment horizontal="center" vertical="center"/>
    </xf>
    <xf numFmtId="0" fontId="0" fillId="0" borderId="1" xfId="0" applyBorder="1" applyAlignment="1">
      <alignment horizontal="center"/>
    </xf>
    <xf numFmtId="0" fontId="1" fillId="12" borderId="1" xfId="0" applyFont="1" applyFill="1" applyBorder="1"/>
    <xf numFmtId="0" fontId="1" fillId="6" borderId="1" xfId="0" applyFont="1" applyFill="1" applyBorder="1"/>
    <xf numFmtId="0" fontId="1" fillId="7" borderId="1" xfId="0" applyFont="1" applyFill="1" applyBorder="1"/>
    <xf numFmtId="0" fontId="1" fillId="8" borderId="1" xfId="0" applyFont="1" applyFill="1" applyBorder="1"/>
    <xf numFmtId="0" fontId="1" fillId="0" borderId="1" xfId="0" applyFont="1" applyBorder="1" applyAlignment="1">
      <alignment horizontal="right"/>
    </xf>
    <xf numFmtId="0" fontId="0" fillId="0" borderId="1" xfId="0" applyBorder="1" applyAlignment="1">
      <alignment horizontal="center" vertical="center"/>
    </xf>
    <xf numFmtId="0" fontId="0" fillId="8" borderId="1" xfId="0" applyFill="1" applyBorder="1" applyAlignment="1">
      <alignment horizontal="center"/>
    </xf>
    <xf numFmtId="0" fontId="0" fillId="6" borderId="1" xfId="0" applyFill="1" applyBorder="1" applyAlignment="1">
      <alignment horizontal="center"/>
    </xf>
    <xf numFmtId="0" fontId="0" fillId="13" borderId="1" xfId="0" applyFill="1" applyBorder="1" applyAlignment="1">
      <alignment horizontal="center"/>
    </xf>
    <xf numFmtId="0" fontId="0" fillId="12" borderId="1" xfId="0" applyFill="1" applyBorder="1" applyAlignment="1">
      <alignment horizontal="center"/>
    </xf>
    <xf numFmtId="9" fontId="0" fillId="0" borderId="0" xfId="2" applyFont="1"/>
    <xf numFmtId="0" fontId="1" fillId="0" borderId="0" xfId="0" applyFont="1" applyAlignment="1">
      <alignment horizontal="center" vertical="center"/>
    </xf>
    <xf numFmtId="0" fontId="13" fillId="0" borderId="0" xfId="0" applyFont="1"/>
    <xf numFmtId="0" fontId="0" fillId="0" borderId="0" xfId="0" applyAlignment="1">
      <alignment horizontal="center" vertical="center" wrapText="1"/>
    </xf>
    <xf numFmtId="0" fontId="0" fillId="0" borderId="0" xfId="0" applyAlignment="1">
      <alignment horizontal="center" vertical="center"/>
    </xf>
    <xf numFmtId="0" fontId="0" fillId="3" borderId="0" xfId="0" applyFill="1"/>
    <xf numFmtId="0" fontId="14" fillId="3" borderId="0" xfId="0" applyFont="1" applyFill="1"/>
    <xf numFmtId="0" fontId="1" fillId="0" borderId="1" xfId="0" applyFont="1" applyBorder="1" applyAlignment="1">
      <alignment horizontal="center" vertical="center" wrapText="1"/>
    </xf>
    <xf numFmtId="0" fontId="0" fillId="2" borderId="1" xfId="0" applyFill="1" applyBorder="1" applyAlignment="1">
      <alignment horizontal="center" vertical="center" wrapText="1"/>
    </xf>
    <xf numFmtId="0" fontId="1" fillId="0" borderId="0" xfId="0" applyFont="1" applyAlignment="1">
      <alignment horizontal="center" vertical="center" wrapText="1"/>
    </xf>
    <xf numFmtId="0" fontId="15" fillId="0" borderId="0" xfId="0" applyFont="1" applyAlignment="1">
      <alignment horizontal="center" vertical="center" wrapText="1"/>
    </xf>
    <xf numFmtId="0" fontId="9" fillId="0" borderId="0" xfId="0" applyFont="1" applyAlignment="1">
      <alignment horizontal="center" vertical="center" wrapText="1"/>
    </xf>
    <xf numFmtId="0" fontId="0" fillId="0" borderId="1" xfId="0" applyBorder="1" applyAlignment="1">
      <alignment horizontal="left"/>
    </xf>
    <xf numFmtId="0" fontId="0" fillId="9" borderId="1" xfId="0" applyFill="1" applyBorder="1" applyAlignment="1">
      <alignment horizontal="left"/>
    </xf>
    <xf numFmtId="0" fontId="3" fillId="0" borderId="0" xfId="0" applyFont="1"/>
    <xf numFmtId="0" fontId="0" fillId="0" borderId="0" xfId="0" applyAlignment="1">
      <alignment horizontal="center"/>
    </xf>
    <xf numFmtId="0" fontId="0" fillId="0" borderId="0" xfId="0" applyAlignment="1">
      <alignment vertical="center" textRotation="90"/>
    </xf>
    <xf numFmtId="0" fontId="21" fillId="5" borderId="10" xfId="0" applyFont="1" applyFill="1" applyBorder="1" applyAlignment="1">
      <alignment horizontal="center"/>
    </xf>
    <xf numFmtId="0" fontId="21" fillId="5" borderId="5" xfId="0" applyFont="1" applyFill="1" applyBorder="1" applyAlignment="1">
      <alignment horizontal="center"/>
    </xf>
    <xf numFmtId="0" fontId="0" fillId="2" borderId="1" xfId="0" applyFill="1" applyBorder="1" applyAlignment="1">
      <alignment horizontal="center"/>
    </xf>
    <xf numFmtId="0" fontId="1" fillId="2" borderId="1" xfId="0" applyFont="1" applyFill="1" applyBorder="1" applyAlignment="1">
      <alignment horizontal="center" vertical="center"/>
    </xf>
    <xf numFmtId="0" fontId="0" fillId="4" borderId="1" xfId="0" applyFill="1" applyBorder="1" applyAlignment="1">
      <alignment horizontal="center"/>
    </xf>
    <xf numFmtId="0" fontId="1" fillId="4" borderId="1" xfId="0" applyFont="1" applyFill="1" applyBorder="1" applyAlignment="1">
      <alignment horizontal="center" vertical="center"/>
    </xf>
    <xf numFmtId="0" fontId="5" fillId="5" borderId="1" xfId="0" applyFont="1" applyFill="1" applyBorder="1" applyAlignment="1">
      <alignment horizontal="center" vertical="center"/>
    </xf>
    <xf numFmtId="0" fontId="24" fillId="4" borderId="1" xfId="0" applyFont="1" applyFill="1" applyBorder="1" applyAlignment="1">
      <alignment horizontal="center" vertical="center" wrapText="1"/>
    </xf>
    <xf numFmtId="0" fontId="0" fillId="6" borderId="1" xfId="0" applyFill="1" applyBorder="1" applyAlignment="1">
      <alignment horizontal="center" vertical="center"/>
    </xf>
    <xf numFmtId="0" fontId="0" fillId="7" borderId="1" xfId="0" applyFill="1" applyBorder="1" applyAlignment="1">
      <alignment horizontal="center" vertical="center"/>
    </xf>
    <xf numFmtId="0" fontId="0" fillId="12" borderId="1" xfId="0" applyFill="1" applyBorder="1" applyAlignment="1">
      <alignment horizontal="center" vertical="center"/>
    </xf>
    <xf numFmtId="0" fontId="25" fillId="0" borderId="0" xfId="0" applyFont="1" applyAlignment="1">
      <alignment horizontal="center" vertical="center"/>
    </xf>
    <xf numFmtId="0" fontId="25" fillId="0" borderId="0" xfId="0" applyFont="1" applyAlignment="1">
      <alignment horizontal="center" vertical="center" wrapText="1"/>
    </xf>
    <xf numFmtId="0" fontId="27" fillId="0" borderId="0" xfId="0" applyFont="1" applyAlignment="1">
      <alignment horizontal="center" vertical="center" wrapText="1"/>
    </xf>
    <xf numFmtId="0" fontId="28" fillId="0" borderId="0" xfId="0" applyFont="1" applyAlignment="1">
      <alignment horizontal="center" vertical="center" wrapText="1"/>
    </xf>
    <xf numFmtId="0" fontId="26" fillId="0" borderId="0" xfId="0" applyFont="1" applyAlignment="1">
      <alignment horizontal="center" vertical="center" wrapText="1"/>
    </xf>
    <xf numFmtId="0" fontId="25" fillId="0" borderId="0" xfId="0" applyFont="1"/>
    <xf numFmtId="0" fontId="25" fillId="3" borderId="0" xfId="0" applyFont="1" applyFill="1" applyAlignment="1">
      <alignment horizontal="center" vertical="center"/>
    </xf>
    <xf numFmtId="0" fontId="27" fillId="3" borderId="0" xfId="0" applyFont="1" applyFill="1" applyAlignment="1">
      <alignment horizontal="center" vertical="center" wrapText="1"/>
    </xf>
    <xf numFmtId="0" fontId="31" fillId="2" borderId="1" xfId="0" applyFont="1" applyFill="1" applyBorder="1" applyAlignment="1">
      <alignment vertical="center"/>
    </xf>
    <xf numFmtId="0" fontId="31" fillId="4" borderId="6" xfId="0" applyFont="1" applyFill="1" applyBorder="1" applyAlignment="1">
      <alignment horizontal="center" vertical="center" textRotation="255" wrapText="1"/>
    </xf>
    <xf numFmtId="0" fontId="29" fillId="4" borderId="6" xfId="0" applyFont="1" applyFill="1" applyBorder="1" applyAlignment="1">
      <alignment vertical="center" textRotation="255"/>
    </xf>
    <xf numFmtId="0" fontId="29" fillId="4" borderId="13" xfId="0" applyFont="1" applyFill="1" applyBorder="1" applyAlignment="1">
      <alignment vertical="center" textRotation="255"/>
    </xf>
    <xf numFmtId="0" fontId="29" fillId="4" borderId="6" xfId="0" applyFont="1" applyFill="1" applyBorder="1" applyAlignment="1">
      <alignment horizontal="center" vertical="center" wrapText="1"/>
    </xf>
    <xf numFmtId="0" fontId="34" fillId="6" borderId="0" xfId="0" applyFont="1" applyFill="1" applyAlignment="1">
      <alignment horizontal="center" vertical="center"/>
    </xf>
    <xf numFmtId="0" fontId="35" fillId="6" borderId="0" xfId="0" applyFont="1" applyFill="1" applyAlignment="1">
      <alignment horizontal="center" vertical="center"/>
    </xf>
    <xf numFmtId="0" fontId="37" fillId="3" borderId="0" xfId="0" applyFont="1" applyFill="1" applyAlignment="1">
      <alignment horizontal="center" vertical="center"/>
    </xf>
    <xf numFmtId="0" fontId="38" fillId="3" borderId="0" xfId="0" applyFont="1" applyFill="1" applyAlignment="1">
      <alignment horizontal="center" vertical="center"/>
    </xf>
    <xf numFmtId="0" fontId="37" fillId="6" borderId="0" xfId="0" applyFont="1" applyFill="1" applyAlignment="1">
      <alignment horizontal="center" vertical="center"/>
    </xf>
    <xf numFmtId="0" fontId="38" fillId="6" borderId="0" xfId="0" applyFont="1" applyFill="1" applyAlignment="1">
      <alignment horizontal="center" vertical="center"/>
    </xf>
    <xf numFmtId="0" fontId="16" fillId="3" borderId="4" xfId="0" applyFont="1" applyFill="1" applyBorder="1" applyAlignment="1">
      <alignment horizontal="center" vertical="center" wrapText="1"/>
    </xf>
    <xf numFmtId="0" fontId="16" fillId="3" borderId="1" xfId="0" applyFont="1" applyFill="1" applyBorder="1" applyAlignment="1">
      <alignment horizontal="center" vertical="center" wrapText="1"/>
    </xf>
    <xf numFmtId="0" fontId="39" fillId="3" borderId="1" xfId="0" applyFont="1" applyFill="1" applyBorder="1" applyAlignment="1">
      <alignment horizontal="center" vertical="center" wrapText="1"/>
    </xf>
    <xf numFmtId="0" fontId="42" fillId="0" borderId="0" xfId="0" applyFont="1"/>
    <xf numFmtId="0" fontId="42" fillId="2" borderId="4" xfId="0" applyFont="1" applyFill="1" applyBorder="1" applyAlignment="1">
      <alignment horizontal="center" vertical="center" wrapText="1"/>
    </xf>
    <xf numFmtId="0" fontId="39" fillId="3" borderId="4" xfId="0" applyFont="1" applyFill="1" applyBorder="1" applyAlignment="1">
      <alignment horizontal="center" vertical="center" wrapText="1"/>
    </xf>
    <xf numFmtId="0" fontId="16" fillId="15" borderId="4" xfId="0" applyFont="1" applyFill="1" applyBorder="1" applyAlignment="1">
      <alignment horizontal="center" vertical="center" wrapText="1"/>
    </xf>
    <xf numFmtId="0" fontId="16" fillId="6" borderId="4" xfId="0" applyFont="1" applyFill="1" applyBorder="1" applyAlignment="1">
      <alignment horizontal="center" vertical="center" wrapText="1"/>
    </xf>
    <xf numFmtId="0" fontId="16" fillId="7" borderId="4" xfId="0" applyFont="1" applyFill="1" applyBorder="1" applyAlignment="1">
      <alignment horizontal="center" vertical="center" wrapText="1"/>
    </xf>
    <xf numFmtId="0" fontId="16" fillId="12" borderId="4" xfId="0" applyFont="1" applyFill="1" applyBorder="1" applyAlignment="1">
      <alignment horizontal="center" vertical="center" wrapText="1"/>
    </xf>
    <xf numFmtId="0" fontId="39" fillId="0" borderId="4" xfId="0" applyFont="1" applyBorder="1" applyAlignment="1">
      <alignment horizontal="center" vertical="center" wrapText="1"/>
    </xf>
    <xf numFmtId="0" fontId="39" fillId="0" borderId="1" xfId="0" applyFont="1" applyBorder="1" applyAlignment="1">
      <alignment horizontal="center" vertical="center" wrapText="1"/>
    </xf>
    <xf numFmtId="0" fontId="16" fillId="15" borderId="1" xfId="0" applyFont="1" applyFill="1" applyBorder="1" applyAlignment="1">
      <alignment horizontal="center" vertical="center" wrapText="1"/>
    </xf>
    <xf numFmtId="0" fontId="16" fillId="0" borderId="1" xfId="0" applyFont="1" applyBorder="1" applyAlignment="1">
      <alignment horizontal="center" vertical="center" wrapText="1"/>
    </xf>
    <xf numFmtId="0" fontId="16" fillId="6" borderId="1" xfId="0" applyFont="1" applyFill="1" applyBorder="1" applyAlignment="1">
      <alignment horizontal="center" vertical="center" wrapText="1"/>
    </xf>
    <xf numFmtId="0" fontId="16" fillId="7" borderId="1" xfId="0" applyFont="1" applyFill="1" applyBorder="1" applyAlignment="1">
      <alignment horizontal="center" vertical="center" wrapText="1"/>
    </xf>
    <xf numFmtId="0" fontId="16" fillId="8" borderId="1" xfId="0" applyFont="1" applyFill="1" applyBorder="1" applyAlignment="1">
      <alignment horizontal="center" vertical="center" wrapText="1"/>
    </xf>
    <xf numFmtId="0" fontId="16" fillId="5" borderId="1" xfId="0" applyFont="1" applyFill="1" applyBorder="1" applyAlignment="1">
      <alignment horizontal="center" vertical="center" wrapText="1"/>
    </xf>
    <xf numFmtId="0" fontId="39" fillId="0" borderId="1" xfId="0" applyFont="1" applyBorder="1" applyAlignment="1">
      <alignment horizontal="center" vertical="center"/>
    </xf>
    <xf numFmtId="0" fontId="39" fillId="0" borderId="0" xfId="0" applyFont="1"/>
    <xf numFmtId="0" fontId="16" fillId="12" borderId="1" xfId="0" applyFont="1" applyFill="1" applyBorder="1" applyAlignment="1">
      <alignment horizontal="center" vertical="center" wrapText="1"/>
    </xf>
    <xf numFmtId="0" fontId="44" fillId="0" borderId="0" xfId="0" applyFont="1"/>
    <xf numFmtId="0" fontId="16" fillId="10" borderId="1" xfId="0" applyFont="1" applyFill="1" applyBorder="1" applyAlignment="1">
      <alignment horizontal="center" vertical="center" wrapText="1"/>
    </xf>
    <xf numFmtId="0" fontId="16" fillId="13" borderId="1" xfId="0" applyFont="1" applyFill="1" applyBorder="1" applyAlignment="1">
      <alignment horizontal="center" vertical="center" wrapText="1"/>
    </xf>
    <xf numFmtId="0" fontId="42" fillId="3" borderId="0" xfId="0" applyFont="1" applyFill="1"/>
    <xf numFmtId="0" fontId="16" fillId="0" borderId="1" xfId="0" applyFont="1" applyBorder="1" applyAlignment="1">
      <alignment horizontal="center" vertical="center"/>
    </xf>
    <xf numFmtId="0" fontId="16" fillId="15" borderId="1" xfId="1" applyFont="1" applyFill="1" applyBorder="1" applyAlignment="1">
      <alignment horizontal="center" vertical="center" wrapText="1"/>
    </xf>
    <xf numFmtId="0" fontId="16" fillId="6" borderId="5" xfId="0" applyFont="1" applyFill="1" applyBorder="1" applyAlignment="1">
      <alignment horizontal="center" vertical="center" wrapText="1"/>
    </xf>
    <xf numFmtId="0" fontId="16" fillId="0" borderId="5" xfId="0" applyFont="1" applyBorder="1" applyAlignment="1">
      <alignment horizontal="center" vertical="center" wrapText="1"/>
    </xf>
    <xf numFmtId="0" fontId="40" fillId="3" borderId="0" xfId="0" applyFont="1" applyFill="1"/>
    <xf numFmtId="0" fontId="27" fillId="0" borderId="0" xfId="0" applyFont="1" applyAlignment="1">
      <alignment horizontal="center" vertical="center"/>
    </xf>
    <xf numFmtId="0" fontId="33" fillId="2" borderId="6" xfId="0" applyFont="1" applyFill="1" applyBorder="1" applyAlignment="1">
      <alignment horizontal="center" vertical="center"/>
    </xf>
    <xf numFmtId="0" fontId="39" fillId="0" borderId="1" xfId="1" applyFont="1" applyBorder="1" applyAlignment="1">
      <alignment horizontal="center" vertical="center" wrapText="1"/>
    </xf>
    <xf numFmtId="0" fontId="39" fillId="0" borderId="1" xfId="1" applyFont="1" applyBorder="1" applyAlignment="1" applyProtection="1">
      <alignment horizontal="center" vertical="center" wrapText="1"/>
      <protection locked="0"/>
    </xf>
    <xf numFmtId="0" fontId="39" fillId="0" borderId="1" xfId="3" applyFont="1" applyBorder="1" applyAlignment="1">
      <alignment horizontal="center" vertical="center" wrapText="1"/>
    </xf>
    <xf numFmtId="0" fontId="17" fillId="5" borderId="1" xfId="0" applyFont="1" applyFill="1" applyBorder="1" applyAlignment="1">
      <alignment horizontal="center" vertical="center"/>
    </xf>
    <xf numFmtId="0" fontId="17" fillId="5" borderId="1" xfId="0" applyFont="1" applyFill="1" applyBorder="1" applyAlignment="1">
      <alignment horizontal="center" vertical="center" wrapText="1"/>
    </xf>
    <xf numFmtId="0" fontId="0" fillId="9" borderId="1" xfId="0" applyFill="1" applyBorder="1"/>
    <xf numFmtId="0" fontId="18" fillId="3" borderId="0" xfId="0" applyFont="1" applyFill="1" applyAlignment="1">
      <alignment horizontal="center" vertical="center" wrapText="1"/>
    </xf>
    <xf numFmtId="0" fontId="5" fillId="3" borderId="0" xfId="0" applyFont="1" applyFill="1" applyAlignment="1">
      <alignment horizontal="center" vertical="center" textRotation="255"/>
    </xf>
    <xf numFmtId="0" fontId="5" fillId="3" borderId="0" xfId="0" applyFont="1" applyFill="1" applyAlignment="1">
      <alignment horizontal="center" vertical="center"/>
    </xf>
    <xf numFmtId="0" fontId="17" fillId="5" borderId="4" xfId="0" applyFont="1" applyFill="1" applyBorder="1" applyAlignment="1">
      <alignment horizontal="center" vertical="center"/>
    </xf>
    <xf numFmtId="0" fontId="17" fillId="5" borderId="8" xfId="0" applyFont="1" applyFill="1" applyBorder="1" applyAlignment="1">
      <alignment horizontal="center" vertical="center"/>
    </xf>
    <xf numFmtId="0" fontId="17" fillId="3" borderId="0" xfId="0" applyFont="1" applyFill="1" applyAlignment="1">
      <alignment vertical="center"/>
    </xf>
    <xf numFmtId="0" fontId="0" fillId="8" borderId="1" xfId="0" applyFill="1" applyBorder="1" applyAlignment="1">
      <alignment horizontal="center" vertical="center"/>
    </xf>
    <xf numFmtId="0" fontId="17" fillId="5" borderId="5" xfId="0" applyFont="1" applyFill="1" applyBorder="1" applyAlignment="1">
      <alignment horizontal="center" vertical="center" wrapText="1"/>
    </xf>
    <xf numFmtId="0" fontId="0" fillId="9" borderId="1" xfId="0" applyFill="1" applyBorder="1" applyAlignment="1">
      <alignment horizontal="center"/>
    </xf>
    <xf numFmtId="0" fontId="17" fillId="3" borderId="0" xfId="0" applyFont="1" applyFill="1" applyAlignment="1">
      <alignment horizontal="center" vertical="center" wrapText="1"/>
    </xf>
    <xf numFmtId="0" fontId="0" fillId="3" borderId="0" xfId="0" applyFill="1" applyAlignment="1">
      <alignment horizontal="center"/>
    </xf>
    <xf numFmtId="0" fontId="0" fillId="3" borderId="0" xfId="0" applyFill="1" applyAlignment="1">
      <alignment horizontal="center" vertical="center"/>
    </xf>
    <xf numFmtId="0" fontId="1" fillId="3" borderId="0" xfId="0" applyFont="1" applyFill="1" applyAlignment="1">
      <alignment horizontal="center" vertical="center"/>
    </xf>
    <xf numFmtId="0" fontId="0" fillId="16" borderId="1" xfId="0" applyFill="1" applyBorder="1" applyAlignment="1">
      <alignment horizontal="center" vertical="center"/>
    </xf>
    <xf numFmtId="0" fontId="51" fillId="4" borderId="1" xfId="0" applyFont="1" applyFill="1" applyBorder="1" applyAlignment="1">
      <alignment horizontal="center" vertical="center" wrapText="1"/>
    </xf>
    <xf numFmtId="0" fontId="39" fillId="3" borderId="0" xfId="0" applyFont="1" applyFill="1" applyAlignment="1">
      <alignment horizontal="center" vertical="center" wrapText="1"/>
    </xf>
    <xf numFmtId="0" fontId="17" fillId="5" borderId="5" xfId="0" applyFont="1" applyFill="1" applyBorder="1" applyAlignment="1">
      <alignment vertical="center" wrapText="1"/>
    </xf>
    <xf numFmtId="0" fontId="0" fillId="13" borderId="1" xfId="0" applyFill="1" applyBorder="1" applyAlignment="1">
      <alignment horizontal="center" vertical="center"/>
    </xf>
    <xf numFmtId="0" fontId="0" fillId="0" borderId="5" xfId="0" applyBorder="1" applyAlignment="1">
      <alignment horizontal="center" vertical="center"/>
    </xf>
    <xf numFmtId="0" fontId="0" fillId="0" borderId="5" xfId="0" applyBorder="1"/>
    <xf numFmtId="0" fontId="17" fillId="3" borderId="0" xfId="0" applyFont="1" applyFill="1" applyAlignment="1">
      <alignment vertical="center" wrapText="1"/>
    </xf>
    <xf numFmtId="0" fontId="0" fillId="0" borderId="0" xfId="0" applyAlignment="1">
      <alignment horizontal="left"/>
    </xf>
    <xf numFmtId="0" fontId="5" fillId="3" borderId="0" xfId="0" applyFont="1" applyFill="1" applyAlignment="1">
      <alignment horizontal="left" vertical="center"/>
    </xf>
    <xf numFmtId="0" fontId="0" fillId="4" borderId="1" xfId="0" applyFill="1" applyBorder="1" applyAlignment="1">
      <alignment horizontal="left"/>
    </xf>
    <xf numFmtId="0" fontId="3" fillId="6" borderId="1" xfId="0" applyFont="1" applyFill="1" applyBorder="1" applyAlignment="1">
      <alignment horizontal="center" vertical="center"/>
    </xf>
    <xf numFmtId="0" fontId="17" fillId="3" borderId="0" xfId="0" applyFont="1" applyFill="1" applyAlignment="1">
      <alignment horizontal="center" vertical="center"/>
    </xf>
    <xf numFmtId="0" fontId="41" fillId="0" borderId="0" xfId="0" applyFont="1" applyAlignment="1">
      <alignment horizontal="center" vertical="center" wrapText="1"/>
    </xf>
    <xf numFmtId="0" fontId="42" fillId="0" borderId="0" xfId="0" applyFont="1" applyAlignment="1">
      <alignment horizontal="center" vertical="center" wrapText="1"/>
    </xf>
    <xf numFmtId="0" fontId="16" fillId="0" borderId="0" xfId="0" applyFont="1" applyAlignment="1">
      <alignment horizontal="center" vertical="center" wrapText="1"/>
    </xf>
    <xf numFmtId="0" fontId="16" fillId="3" borderId="0" xfId="0" applyFont="1" applyFill="1" applyAlignment="1">
      <alignment horizontal="center" vertical="center" wrapText="1"/>
    </xf>
    <xf numFmtId="0" fontId="17" fillId="5" borderId="1" xfId="0" applyFont="1" applyFill="1" applyBorder="1" applyAlignment="1">
      <alignment vertical="center" wrapText="1"/>
    </xf>
    <xf numFmtId="0" fontId="41" fillId="3" borderId="0" xfId="0" applyFont="1" applyFill="1" applyAlignment="1">
      <alignment horizontal="center" vertical="center" wrapText="1"/>
    </xf>
    <xf numFmtId="0" fontId="42" fillId="3" borderId="0" xfId="0" applyFont="1" applyFill="1" applyAlignment="1">
      <alignment horizontal="center" vertical="center" wrapText="1"/>
    </xf>
    <xf numFmtId="0" fontId="42" fillId="0" borderId="0" xfId="0" applyFont="1" applyAlignment="1">
      <alignment horizontal="center" vertical="center"/>
    </xf>
    <xf numFmtId="0" fontId="32" fillId="5" borderId="17" xfId="0" applyFont="1" applyFill="1" applyBorder="1" applyAlignment="1">
      <alignment horizontal="center" vertical="center"/>
    </xf>
    <xf numFmtId="0" fontId="0" fillId="2" borderId="1" xfId="0" applyFill="1" applyBorder="1" applyAlignment="1">
      <alignment horizontal="center" vertical="center"/>
    </xf>
    <xf numFmtId="0" fontId="0" fillId="4" borderId="1" xfId="0" applyFill="1" applyBorder="1" applyAlignment="1">
      <alignment horizontal="center" vertical="center"/>
    </xf>
    <xf numFmtId="0" fontId="0" fillId="18" borderId="1" xfId="0" applyFill="1" applyBorder="1" applyAlignment="1">
      <alignment horizontal="center" vertical="center" wrapText="1"/>
    </xf>
    <xf numFmtId="0" fontId="0" fillId="7" borderId="1" xfId="0" applyFill="1" applyBorder="1" applyAlignment="1">
      <alignment horizontal="center"/>
    </xf>
    <xf numFmtId="0" fontId="0" fillId="12" borderId="5" xfId="0" applyFill="1" applyBorder="1" applyAlignment="1">
      <alignment horizontal="center" vertical="center"/>
    </xf>
    <xf numFmtId="0" fontId="3" fillId="12" borderId="1" xfId="0" applyFont="1" applyFill="1" applyBorder="1" applyAlignment="1">
      <alignment horizontal="center" vertical="center"/>
    </xf>
    <xf numFmtId="0" fontId="0" fillId="0" borderId="5" xfId="0" applyBorder="1" applyAlignment="1">
      <alignment horizontal="center"/>
    </xf>
    <xf numFmtId="0" fontId="0" fillId="3" borderId="0" xfId="0" applyFill="1" applyAlignment="1">
      <alignment horizontal="left" vertical="center" wrapText="1"/>
    </xf>
    <xf numFmtId="0" fontId="0" fillId="0" borderId="1" xfId="0" applyBorder="1" applyAlignment="1">
      <alignment vertical="center"/>
    </xf>
    <xf numFmtId="0" fontId="0" fillId="9" borderId="1" xfId="0" applyFill="1" applyBorder="1" applyAlignment="1">
      <alignment vertical="center"/>
    </xf>
    <xf numFmtId="0" fontId="0" fillId="0" borderId="17" xfId="0" applyBorder="1"/>
    <xf numFmtId="0" fontId="0" fillId="0" borderId="42" xfId="0" applyBorder="1"/>
    <xf numFmtId="0" fontId="0" fillId="0" borderId="19" xfId="0" applyBorder="1"/>
    <xf numFmtId="0" fontId="39" fillId="0" borderId="5" xfId="0" applyFont="1" applyBorder="1" applyAlignment="1">
      <alignment horizontal="center" vertical="center" wrapText="1"/>
    </xf>
    <xf numFmtId="0" fontId="16" fillId="12" borderId="5" xfId="0" applyFont="1" applyFill="1" applyBorder="1" applyAlignment="1">
      <alignment horizontal="center" vertical="center" wrapText="1"/>
    </xf>
    <xf numFmtId="0" fontId="16" fillId="3" borderId="5" xfId="0" applyFont="1" applyFill="1" applyBorder="1" applyAlignment="1">
      <alignment horizontal="center" vertical="center"/>
    </xf>
    <xf numFmtId="0" fontId="16" fillId="3" borderId="1" xfId="0" applyFont="1" applyFill="1" applyBorder="1" applyAlignment="1">
      <alignment horizontal="center" vertical="center"/>
    </xf>
    <xf numFmtId="0" fontId="16" fillId="3" borderId="5" xfId="0" applyFont="1" applyFill="1" applyBorder="1" applyAlignment="1">
      <alignment horizontal="center" vertical="center" wrapText="1"/>
    </xf>
    <xf numFmtId="0" fontId="16" fillId="3" borderId="6" xfId="0" applyFont="1" applyFill="1" applyBorder="1" applyAlignment="1">
      <alignment horizontal="center" vertical="center" wrapText="1"/>
    </xf>
    <xf numFmtId="0" fontId="39" fillId="2" borderId="4" xfId="0" applyFont="1" applyFill="1" applyBorder="1" applyAlignment="1">
      <alignment horizontal="left" vertical="center" wrapText="1"/>
    </xf>
    <xf numFmtId="0" fontId="39" fillId="2" borderId="3" xfId="0" applyFont="1" applyFill="1" applyBorder="1" applyAlignment="1">
      <alignment horizontal="left" vertical="center" wrapText="1"/>
    </xf>
    <xf numFmtId="0" fontId="39" fillId="6" borderId="1" xfId="0" applyFont="1" applyFill="1" applyBorder="1" applyAlignment="1">
      <alignment horizontal="center" vertical="center" wrapText="1"/>
    </xf>
    <xf numFmtId="0" fontId="39" fillId="2" borderId="1" xfId="0" applyFont="1" applyFill="1" applyBorder="1" applyAlignment="1">
      <alignment horizontal="left" vertical="center" wrapText="1"/>
    </xf>
    <xf numFmtId="0" fontId="39" fillId="3" borderId="0" xfId="0" applyFont="1" applyFill="1"/>
    <xf numFmtId="0" fontId="39" fillId="0" borderId="5" xfId="0" applyFont="1" applyBorder="1" applyAlignment="1">
      <alignment horizontal="center" vertical="center"/>
    </xf>
    <xf numFmtId="0" fontId="16" fillId="3" borderId="0" xfId="0" applyFont="1" applyFill="1"/>
    <xf numFmtId="0" fontId="39" fillId="0" borderId="5" xfId="0" applyFont="1" applyBorder="1" applyAlignment="1">
      <alignment horizontal="center" vertical="center" wrapText="1"/>
    </xf>
    <xf numFmtId="0" fontId="39" fillId="0" borderId="6" xfId="0" applyFont="1" applyBorder="1" applyAlignment="1">
      <alignment horizontal="center" vertical="center" wrapText="1"/>
    </xf>
    <xf numFmtId="0" fontId="16" fillId="5" borderId="2" xfId="0" applyFont="1" applyFill="1" applyBorder="1" applyAlignment="1">
      <alignment horizontal="left" vertical="center"/>
    </xf>
    <xf numFmtId="0" fontId="16" fillId="5" borderId="3" xfId="0" applyFont="1" applyFill="1" applyBorder="1" applyAlignment="1">
      <alignment horizontal="left" vertical="center"/>
    </xf>
    <xf numFmtId="0" fontId="43" fillId="5" borderId="3" xfId="0" applyFont="1" applyFill="1" applyBorder="1" applyAlignment="1">
      <alignment horizontal="left" vertical="center"/>
    </xf>
    <xf numFmtId="0" fontId="39" fillId="0" borderId="10" xfId="0" applyFont="1" applyBorder="1" applyAlignment="1">
      <alignment horizontal="center" vertical="center" wrapText="1"/>
    </xf>
    <xf numFmtId="0" fontId="39" fillId="0" borderId="8" xfId="0" applyFont="1" applyBorder="1" applyAlignment="1">
      <alignment horizontal="center" vertical="center" wrapText="1"/>
    </xf>
    <xf numFmtId="0" fontId="39" fillId="0" borderId="5" xfId="0" applyFont="1" applyBorder="1" applyAlignment="1">
      <alignment horizontal="center" vertical="center"/>
    </xf>
    <xf numFmtId="0" fontId="39" fillId="0" borderId="6" xfId="0" applyFont="1" applyBorder="1" applyAlignment="1">
      <alignment horizontal="center" vertical="center"/>
    </xf>
    <xf numFmtId="0" fontId="0" fillId="0" borderId="40" xfId="0" applyBorder="1" applyAlignment="1">
      <alignment horizontal="center"/>
    </xf>
    <xf numFmtId="0" fontId="0" fillId="0" borderId="41" xfId="0" applyBorder="1" applyAlignment="1">
      <alignment horizontal="center"/>
    </xf>
    <xf numFmtId="0" fontId="0" fillId="0" borderId="1" xfId="0" applyBorder="1" applyAlignment="1">
      <alignment horizontal="center"/>
    </xf>
    <xf numFmtId="0" fontId="0" fillId="0" borderId="43" xfId="0" applyBorder="1" applyAlignment="1">
      <alignment horizontal="center"/>
    </xf>
    <xf numFmtId="0" fontId="0" fillId="0" borderId="44" xfId="0" applyBorder="1" applyAlignment="1">
      <alignment horizontal="center"/>
    </xf>
    <xf numFmtId="0" fontId="0" fillId="0" borderId="45" xfId="0" applyBorder="1" applyAlignment="1">
      <alignment horizontal="center"/>
    </xf>
    <xf numFmtId="0" fontId="52" fillId="0" borderId="3" xfId="0" applyFont="1" applyBorder="1" applyAlignment="1">
      <alignment horizontal="center" vertical="center"/>
    </xf>
    <xf numFmtId="0" fontId="52" fillId="0" borderId="4" xfId="0" applyFont="1" applyBorder="1" applyAlignment="1">
      <alignment horizontal="center" vertical="center"/>
    </xf>
    <xf numFmtId="0" fontId="52" fillId="0" borderId="2" xfId="0" applyFont="1" applyBorder="1" applyAlignment="1">
      <alignment horizontal="center" vertical="center"/>
    </xf>
    <xf numFmtId="0" fontId="52" fillId="0" borderId="1" xfId="0" applyFont="1" applyBorder="1" applyAlignment="1">
      <alignment horizontal="center" vertical="center"/>
    </xf>
    <xf numFmtId="0" fontId="45" fillId="5" borderId="21" xfId="0" applyFont="1" applyFill="1" applyBorder="1" applyAlignment="1">
      <alignment horizontal="center" vertical="center"/>
    </xf>
    <xf numFmtId="0" fontId="45" fillId="5" borderId="22" xfId="0" applyFont="1" applyFill="1" applyBorder="1" applyAlignment="1">
      <alignment horizontal="center" vertical="center"/>
    </xf>
    <xf numFmtId="0" fontId="45" fillId="5" borderId="23" xfId="0" applyFont="1" applyFill="1" applyBorder="1" applyAlignment="1">
      <alignment horizontal="center" vertical="center" wrapText="1"/>
    </xf>
    <xf numFmtId="0" fontId="45" fillId="5" borderId="21" xfId="0" applyFont="1" applyFill="1" applyBorder="1" applyAlignment="1">
      <alignment horizontal="center" vertical="center" wrapText="1"/>
    </xf>
    <xf numFmtId="0" fontId="45" fillId="5" borderId="22" xfId="0" applyFont="1" applyFill="1" applyBorder="1" applyAlignment="1">
      <alignment horizontal="center" vertical="center" wrapText="1"/>
    </xf>
    <xf numFmtId="0" fontId="30" fillId="11" borderId="24" xfId="0" applyFont="1" applyFill="1" applyBorder="1" applyAlignment="1">
      <alignment horizontal="center" vertical="center" wrapText="1"/>
    </xf>
    <xf numFmtId="0" fontId="30" fillId="11" borderId="18" xfId="0" applyFont="1" applyFill="1" applyBorder="1" applyAlignment="1">
      <alignment horizontal="center" vertical="center" wrapText="1"/>
    </xf>
    <xf numFmtId="0" fontId="30" fillId="11" borderId="25" xfId="0" applyFont="1" applyFill="1" applyBorder="1" applyAlignment="1">
      <alignment horizontal="center" vertical="center" wrapText="1"/>
    </xf>
    <xf numFmtId="0" fontId="30" fillId="11" borderId="23" xfId="0" applyFont="1" applyFill="1" applyBorder="1" applyAlignment="1">
      <alignment horizontal="center" vertical="center" wrapText="1"/>
    </xf>
    <xf numFmtId="0" fontId="30" fillId="11" borderId="21" xfId="0" applyFont="1" applyFill="1" applyBorder="1" applyAlignment="1">
      <alignment horizontal="center" vertical="center" wrapText="1"/>
    </xf>
    <xf numFmtId="0" fontId="30" fillId="11" borderId="22" xfId="0" applyFont="1" applyFill="1" applyBorder="1" applyAlignment="1">
      <alignment horizontal="center" vertical="center" wrapText="1"/>
    </xf>
    <xf numFmtId="0" fontId="47" fillId="5" borderId="23" xfId="0" applyFont="1" applyFill="1" applyBorder="1" applyAlignment="1">
      <alignment horizontal="center" vertical="center"/>
    </xf>
    <xf numFmtId="0" fontId="47" fillId="5" borderId="21" xfId="0" applyFont="1" applyFill="1" applyBorder="1" applyAlignment="1">
      <alignment horizontal="center" vertical="center"/>
    </xf>
    <xf numFmtId="0" fontId="31" fillId="2" borderId="13" xfId="0" applyFont="1" applyFill="1" applyBorder="1" applyAlignment="1">
      <alignment horizontal="center" vertical="center" textRotation="255"/>
    </xf>
    <xf numFmtId="0" fontId="31" fillId="2" borderId="6" xfId="0" applyFont="1" applyFill="1" applyBorder="1" applyAlignment="1">
      <alignment horizontal="center" vertical="center" textRotation="255"/>
    </xf>
    <xf numFmtId="0" fontId="36" fillId="4" borderId="13" xfId="0" applyFont="1" applyFill="1" applyBorder="1" applyAlignment="1">
      <alignment horizontal="center" vertical="center" wrapText="1"/>
    </xf>
    <xf numFmtId="0" fontId="36" fillId="4" borderId="6" xfId="0" applyFont="1" applyFill="1" applyBorder="1" applyAlignment="1">
      <alignment horizontal="center" vertical="center" wrapText="1"/>
    </xf>
    <xf numFmtId="0" fontId="46" fillId="4" borderId="13" xfId="0" applyFont="1" applyFill="1" applyBorder="1" applyAlignment="1">
      <alignment horizontal="center" vertical="center" wrapText="1"/>
    </xf>
    <xf numFmtId="0" fontId="46" fillId="4" borderId="6" xfId="0" applyFont="1" applyFill="1" applyBorder="1" applyAlignment="1">
      <alignment horizontal="center" vertical="center" wrapText="1"/>
    </xf>
    <xf numFmtId="0" fontId="32" fillId="4" borderId="1" xfId="0" applyFont="1" applyFill="1" applyBorder="1" applyAlignment="1">
      <alignment horizontal="center" vertical="center"/>
    </xf>
    <xf numFmtId="0" fontId="41" fillId="5" borderId="1" xfId="0" applyFont="1" applyFill="1" applyBorder="1" applyAlignment="1">
      <alignment horizontal="center" vertical="center"/>
    </xf>
    <xf numFmtId="0" fontId="16" fillId="5" borderId="1" xfId="0" applyFont="1" applyFill="1" applyBorder="1" applyAlignment="1">
      <alignment horizontal="center" vertical="center"/>
    </xf>
    <xf numFmtId="0" fontId="39" fillId="2" borderId="2" xfId="0" applyFont="1" applyFill="1" applyBorder="1" applyAlignment="1">
      <alignment horizontal="left" vertical="center" wrapText="1"/>
    </xf>
    <xf numFmtId="0" fontId="39" fillId="2" borderId="3" xfId="0" applyFont="1" applyFill="1" applyBorder="1" applyAlignment="1">
      <alignment horizontal="left" vertical="center" wrapText="1"/>
    </xf>
    <xf numFmtId="0" fontId="31" fillId="4" borderId="6" xfId="0" applyFont="1" applyFill="1" applyBorder="1" applyAlignment="1">
      <alignment horizontal="center" vertical="center" wrapText="1"/>
    </xf>
    <xf numFmtId="0" fontId="42" fillId="2" borderId="1" xfId="0" applyFont="1" applyFill="1" applyBorder="1" applyAlignment="1">
      <alignment horizontal="left" vertical="center"/>
    </xf>
    <xf numFmtId="0" fontId="46" fillId="4" borderId="12" xfId="0" applyFont="1" applyFill="1" applyBorder="1" applyAlignment="1">
      <alignment horizontal="center" vertical="center" wrapText="1"/>
    </xf>
    <xf numFmtId="0" fontId="46" fillId="4" borderId="8" xfId="0" applyFont="1" applyFill="1" applyBorder="1" applyAlignment="1">
      <alignment horizontal="center" vertical="center" wrapText="1"/>
    </xf>
    <xf numFmtId="0" fontId="46" fillId="4" borderId="1" xfId="0" applyFont="1" applyFill="1" applyBorder="1" applyAlignment="1">
      <alignment horizontal="center" vertical="center" wrapText="1"/>
    </xf>
    <xf numFmtId="0" fontId="29" fillId="4" borderId="26" xfId="0" applyFont="1" applyFill="1" applyBorder="1" applyAlignment="1">
      <alignment vertical="center"/>
    </xf>
    <xf numFmtId="0" fontId="29" fillId="4" borderId="27" xfId="0" applyFont="1" applyFill="1" applyBorder="1" applyAlignment="1">
      <alignment vertical="center"/>
    </xf>
    <xf numFmtId="0" fontId="29" fillId="4" borderId="28" xfId="0" applyFont="1" applyFill="1" applyBorder="1" applyAlignment="1">
      <alignment vertical="center"/>
    </xf>
    <xf numFmtId="0" fontId="31" fillId="2" borderId="1" xfId="0" applyFont="1" applyFill="1" applyBorder="1" applyAlignment="1">
      <alignment horizontal="center" vertical="center"/>
    </xf>
    <xf numFmtId="0" fontId="36" fillId="4" borderId="33" xfId="0" applyFont="1" applyFill="1" applyBorder="1" applyAlignment="1">
      <alignment horizontal="center" vertical="center" wrapText="1"/>
    </xf>
    <xf numFmtId="0" fontId="16" fillId="5" borderId="5" xfId="0" applyFont="1" applyFill="1" applyBorder="1" applyAlignment="1">
      <alignment horizontal="center" vertical="center" wrapText="1"/>
    </xf>
    <xf numFmtId="0" fontId="16" fillId="5" borderId="6" xfId="0" applyFont="1" applyFill="1" applyBorder="1" applyAlignment="1">
      <alignment horizontal="center" vertical="center" wrapText="1"/>
    </xf>
    <xf numFmtId="0" fontId="39" fillId="2" borderId="4" xfId="0" applyFont="1" applyFill="1" applyBorder="1" applyAlignment="1">
      <alignment horizontal="left" vertical="center" wrapText="1"/>
    </xf>
    <xf numFmtId="0" fontId="16" fillId="5" borderId="13" xfId="0" applyFont="1" applyFill="1" applyBorder="1" applyAlignment="1">
      <alignment horizontal="center" vertical="center" wrapText="1"/>
    </xf>
    <xf numFmtId="0" fontId="39" fillId="9" borderId="2" xfId="0" applyFont="1" applyFill="1" applyBorder="1" applyAlignment="1">
      <alignment horizontal="left" vertical="center" wrapText="1"/>
    </xf>
    <xf numFmtId="0" fontId="39" fillId="9" borderId="3" xfId="0" applyFont="1" applyFill="1" applyBorder="1" applyAlignment="1">
      <alignment horizontal="left" vertical="center" wrapText="1"/>
    </xf>
    <xf numFmtId="0" fontId="16" fillId="3" borderId="5" xfId="0" applyFont="1" applyFill="1" applyBorder="1" applyAlignment="1">
      <alignment horizontal="center" vertical="center" wrapText="1"/>
    </xf>
    <xf numFmtId="0" fontId="16" fillId="3" borderId="6" xfId="0" applyFont="1" applyFill="1" applyBorder="1" applyAlignment="1">
      <alignment horizontal="center" vertical="center" wrapText="1"/>
    </xf>
    <xf numFmtId="0" fontId="16" fillId="12" borderId="5" xfId="0" applyFont="1" applyFill="1" applyBorder="1" applyAlignment="1">
      <alignment horizontal="center" vertical="center" wrapText="1"/>
    </xf>
    <xf numFmtId="0" fontId="16" fillId="12" borderId="6" xfId="0" applyFont="1" applyFill="1" applyBorder="1" applyAlignment="1">
      <alignment horizontal="center" vertical="center" wrapText="1"/>
    </xf>
    <xf numFmtId="0" fontId="16" fillId="3" borderId="5" xfId="0" applyFont="1" applyFill="1" applyBorder="1" applyAlignment="1">
      <alignment horizontal="center" vertical="center"/>
    </xf>
    <xf numFmtId="0" fontId="16" fillId="3" borderId="6" xfId="0" applyFont="1" applyFill="1" applyBorder="1" applyAlignment="1">
      <alignment horizontal="center" vertical="center"/>
    </xf>
    <xf numFmtId="0" fontId="16" fillId="0" borderId="5" xfId="0" applyFont="1" applyBorder="1" applyAlignment="1">
      <alignment horizontal="center" vertical="center" wrapText="1"/>
    </xf>
    <xf numFmtId="0" fontId="16" fillId="0" borderId="6" xfId="0" applyFont="1" applyBorder="1" applyAlignment="1">
      <alignment horizontal="center" vertical="center" wrapText="1"/>
    </xf>
    <xf numFmtId="0" fontId="16" fillId="2" borderId="2" xfId="0" applyFont="1" applyFill="1" applyBorder="1" applyAlignment="1">
      <alignment horizontal="left" vertical="center" wrapText="1"/>
    </xf>
    <xf numFmtId="0" fontId="16" fillId="2" borderId="3" xfId="0" applyFont="1" applyFill="1" applyBorder="1" applyAlignment="1">
      <alignment horizontal="left" vertical="center" wrapText="1"/>
    </xf>
    <xf numFmtId="0" fontId="16" fillId="2" borderId="4" xfId="0" applyFont="1" applyFill="1" applyBorder="1" applyAlignment="1">
      <alignment horizontal="left" vertical="center" wrapText="1"/>
    </xf>
    <xf numFmtId="0" fontId="16" fillId="0" borderId="5" xfId="0" applyFont="1" applyBorder="1" applyAlignment="1">
      <alignment horizontal="center" vertical="center"/>
    </xf>
    <xf numFmtId="0" fontId="16" fillId="0" borderId="6" xfId="0" applyFont="1" applyBorder="1" applyAlignment="1">
      <alignment horizontal="center" vertical="center"/>
    </xf>
    <xf numFmtId="0" fontId="19" fillId="5" borderId="34" xfId="0" applyFont="1" applyFill="1" applyBorder="1" applyAlignment="1">
      <alignment horizontal="center" vertical="center"/>
    </xf>
    <xf numFmtId="0" fontId="19" fillId="5" borderId="35" xfId="0" applyFont="1" applyFill="1" applyBorder="1" applyAlignment="1">
      <alignment horizontal="center" vertical="center"/>
    </xf>
    <xf numFmtId="0" fontId="19" fillId="5" borderId="36" xfId="0" applyFont="1" applyFill="1" applyBorder="1" applyAlignment="1">
      <alignment horizontal="center" vertical="center"/>
    </xf>
    <xf numFmtId="0" fontId="19" fillId="5" borderId="37" xfId="0" applyFont="1" applyFill="1" applyBorder="1" applyAlignment="1">
      <alignment horizontal="center" vertical="center"/>
    </xf>
    <xf numFmtId="0" fontId="19" fillId="5" borderId="38" xfId="0" applyFont="1" applyFill="1" applyBorder="1" applyAlignment="1">
      <alignment horizontal="center" vertical="center"/>
    </xf>
    <xf numFmtId="0" fontId="19" fillId="5" borderId="39" xfId="0" applyFont="1" applyFill="1" applyBorder="1" applyAlignment="1">
      <alignment horizontal="center" vertical="center"/>
    </xf>
    <xf numFmtId="0" fontId="0" fillId="17" borderId="1" xfId="0" applyFill="1" applyBorder="1" applyAlignment="1">
      <alignment horizontal="center" wrapText="1"/>
    </xf>
    <xf numFmtId="0" fontId="0" fillId="2" borderId="1" xfId="0" applyFill="1" applyBorder="1" applyAlignment="1">
      <alignment horizontal="center" wrapText="1"/>
    </xf>
    <xf numFmtId="0" fontId="23" fillId="2" borderId="1" xfId="0" applyFont="1" applyFill="1" applyBorder="1" applyAlignment="1">
      <alignment horizontal="center" vertical="center" wrapText="1"/>
    </xf>
    <xf numFmtId="0" fontId="22" fillId="5" borderId="11" xfId="0" applyFont="1" applyFill="1" applyBorder="1" applyAlignment="1">
      <alignment horizontal="center" vertical="center"/>
    </xf>
    <xf numFmtId="0" fontId="22" fillId="5" borderId="0" xfId="0" applyFont="1" applyFill="1" applyAlignment="1">
      <alignment horizontal="center" vertical="center"/>
    </xf>
    <xf numFmtId="9" fontId="48" fillId="13" borderId="1" xfId="0" applyNumberFormat="1" applyFont="1" applyFill="1" applyBorder="1" applyAlignment="1">
      <alignment horizontal="center"/>
    </xf>
    <xf numFmtId="9" fontId="48" fillId="8" borderId="1" xfId="0" applyNumberFormat="1" applyFont="1" applyFill="1" applyBorder="1" applyAlignment="1">
      <alignment horizontal="center"/>
    </xf>
    <xf numFmtId="9" fontId="48" fillId="3" borderId="1" xfId="0" applyNumberFormat="1" applyFont="1" applyFill="1" applyBorder="1" applyAlignment="1">
      <alignment horizontal="center"/>
    </xf>
    <xf numFmtId="0" fontId="49" fillId="8" borderId="1" xfId="0" applyFont="1" applyFill="1" applyBorder="1" applyAlignment="1">
      <alignment horizontal="center"/>
    </xf>
    <xf numFmtId="0" fontId="48" fillId="8" borderId="1" xfId="0" applyFont="1" applyFill="1" applyBorder="1" applyAlignment="1">
      <alignment horizontal="center"/>
    </xf>
    <xf numFmtId="0" fontId="49" fillId="0" borderId="1" xfId="0" applyFont="1" applyBorder="1" applyAlignment="1">
      <alignment horizontal="center"/>
    </xf>
    <xf numFmtId="0" fontId="48" fillId="3" borderId="1" xfId="0" applyFont="1" applyFill="1" applyBorder="1" applyAlignment="1">
      <alignment horizontal="center"/>
    </xf>
    <xf numFmtId="0" fontId="49" fillId="13" borderId="1" xfId="0" applyFont="1" applyFill="1" applyBorder="1" applyAlignment="1">
      <alignment horizontal="center"/>
    </xf>
    <xf numFmtId="0" fontId="48" fillId="13" borderId="1" xfId="0" applyFont="1" applyFill="1" applyBorder="1" applyAlignment="1">
      <alignment horizontal="center"/>
    </xf>
    <xf numFmtId="0" fontId="49" fillId="12" borderId="1" xfId="0" applyFont="1" applyFill="1" applyBorder="1" applyAlignment="1">
      <alignment horizontal="center"/>
    </xf>
    <xf numFmtId="0" fontId="48" fillId="12" borderId="1" xfId="0" applyFont="1" applyFill="1" applyBorder="1" applyAlignment="1">
      <alignment horizontal="center"/>
    </xf>
    <xf numFmtId="0" fontId="49" fillId="6" borderId="1" xfId="0" applyFont="1" applyFill="1" applyBorder="1" applyAlignment="1">
      <alignment horizontal="center"/>
    </xf>
    <xf numFmtId="0" fontId="48" fillId="6" borderId="1" xfId="0" applyFont="1" applyFill="1" applyBorder="1" applyAlignment="1">
      <alignment horizontal="center"/>
    </xf>
    <xf numFmtId="0" fontId="48" fillId="0" borderId="0" xfId="0" applyFont="1" applyAlignment="1">
      <alignment horizontal="center"/>
    </xf>
    <xf numFmtId="0" fontId="4" fillId="5" borderId="15" xfId="0" applyFont="1" applyFill="1" applyBorder="1" applyAlignment="1">
      <alignment horizontal="center" vertical="center"/>
    </xf>
    <xf numFmtId="0" fontId="49" fillId="0" borderId="1" xfId="0" applyFont="1" applyBorder="1" applyAlignment="1">
      <alignment horizontal="center" vertical="center"/>
    </xf>
    <xf numFmtId="9" fontId="48" fillId="12" borderId="1" xfId="0" applyNumberFormat="1" applyFont="1" applyFill="1" applyBorder="1" applyAlignment="1">
      <alignment horizontal="center"/>
    </xf>
    <xf numFmtId="0" fontId="49" fillId="0" borderId="1" xfId="0" applyFont="1" applyBorder="1" applyAlignment="1">
      <alignment vertical="center"/>
    </xf>
    <xf numFmtId="9" fontId="48" fillId="6" borderId="1" xfId="0" applyNumberFormat="1" applyFont="1" applyFill="1" applyBorder="1" applyAlignment="1">
      <alignment horizontal="center"/>
    </xf>
    <xf numFmtId="9" fontId="48" fillId="12" borderId="1" xfId="2" applyFont="1" applyFill="1" applyBorder="1" applyAlignment="1">
      <alignment horizontal="center"/>
    </xf>
    <xf numFmtId="9" fontId="48" fillId="6" borderId="1" xfId="2" applyFont="1" applyFill="1" applyBorder="1" applyAlignment="1">
      <alignment horizontal="center"/>
    </xf>
    <xf numFmtId="9" fontId="48" fillId="7" borderId="1" xfId="2" applyFont="1" applyFill="1" applyBorder="1" applyAlignment="1">
      <alignment horizontal="center"/>
    </xf>
    <xf numFmtId="9" fontId="48" fillId="16" borderId="1" xfId="2" applyFont="1" applyFill="1" applyBorder="1" applyAlignment="1">
      <alignment horizontal="center"/>
    </xf>
    <xf numFmtId="0" fontId="18" fillId="14" borderId="1" xfId="0" applyFont="1" applyFill="1" applyBorder="1" applyAlignment="1">
      <alignment horizontal="center" vertical="center" wrapText="1"/>
    </xf>
    <xf numFmtId="0" fontId="19" fillId="5" borderId="0" xfId="0" applyFont="1" applyFill="1" applyAlignment="1">
      <alignment horizontal="center" vertical="center"/>
    </xf>
    <xf numFmtId="0" fontId="19" fillId="5" borderId="16" xfId="0" applyFont="1" applyFill="1" applyBorder="1" applyAlignment="1">
      <alignment horizontal="center" vertical="center"/>
    </xf>
    <xf numFmtId="0" fontId="0" fillId="0" borderId="1" xfId="0" applyBorder="1" applyAlignment="1">
      <alignment horizontal="left" vertical="center" wrapText="1"/>
    </xf>
    <xf numFmtId="0" fontId="19" fillId="5" borderId="29" xfId="0" applyFont="1" applyFill="1" applyBorder="1" applyAlignment="1">
      <alignment horizontal="center" vertical="center"/>
    </xf>
    <xf numFmtId="0" fontId="19" fillId="5" borderId="20" xfId="0" applyFont="1" applyFill="1" applyBorder="1" applyAlignment="1">
      <alignment horizontal="center" vertical="center"/>
    </xf>
    <xf numFmtId="0" fontId="5" fillId="5" borderId="1" xfId="0" applyFont="1" applyFill="1" applyBorder="1" applyAlignment="1">
      <alignment horizontal="center" vertical="center" textRotation="255"/>
    </xf>
    <xf numFmtId="0" fontId="49" fillId="0" borderId="2" xfId="0" applyFont="1" applyBorder="1" applyAlignment="1">
      <alignment horizontal="center" vertical="center"/>
    </xf>
    <xf numFmtId="0" fontId="49" fillId="0" borderId="3" xfId="0" applyFont="1" applyBorder="1" applyAlignment="1">
      <alignment horizontal="center" vertical="center"/>
    </xf>
    <xf numFmtId="0" fontId="49" fillId="0" borderId="4" xfId="0" applyFont="1" applyBorder="1" applyAlignment="1">
      <alignment horizontal="center" vertical="center"/>
    </xf>
    <xf numFmtId="0" fontId="49" fillId="0" borderId="2" xfId="0" applyFont="1" applyBorder="1" applyAlignment="1">
      <alignment vertical="center"/>
    </xf>
    <xf numFmtId="0" fontId="49" fillId="0" borderId="3" xfId="0" applyFont="1" applyBorder="1" applyAlignment="1">
      <alignment vertical="center"/>
    </xf>
    <xf numFmtId="0" fontId="49" fillId="0" borderId="4" xfId="0" applyFont="1" applyBorder="1" applyAlignment="1">
      <alignment vertical="center"/>
    </xf>
    <xf numFmtId="0" fontId="17" fillId="5" borderId="4" xfId="0" applyFont="1" applyFill="1" applyBorder="1" applyAlignment="1">
      <alignment horizontal="center" vertical="center"/>
    </xf>
    <xf numFmtId="0" fontId="17" fillId="5" borderId="10" xfId="0" applyFont="1" applyFill="1" applyBorder="1" applyAlignment="1">
      <alignment horizontal="center" vertical="center"/>
    </xf>
    <xf numFmtId="0" fontId="17" fillId="5" borderId="12" xfId="0" applyFont="1" applyFill="1" applyBorder="1" applyAlignment="1">
      <alignment horizontal="center" vertical="center"/>
    </xf>
    <xf numFmtId="0" fontId="17" fillId="5" borderId="8" xfId="0" applyFont="1" applyFill="1" applyBorder="1" applyAlignment="1">
      <alignment horizontal="center" vertical="center"/>
    </xf>
    <xf numFmtId="0" fontId="0" fillId="2" borderId="1" xfId="0" applyFill="1" applyBorder="1" applyAlignment="1">
      <alignment vertical="center" wrapText="1"/>
    </xf>
    <xf numFmtId="0" fontId="17" fillId="5" borderId="8"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0" fillId="4" borderId="1" xfId="0" applyFill="1" applyBorder="1" applyAlignment="1">
      <alignment vertical="center" wrapText="1"/>
    </xf>
    <xf numFmtId="0" fontId="0" fillId="2" borderId="6" xfId="0" applyFill="1" applyBorder="1" applyAlignment="1">
      <alignment wrapText="1"/>
    </xf>
    <xf numFmtId="0" fontId="0" fillId="4" borderId="6" xfId="0" applyFill="1" applyBorder="1" applyAlignment="1">
      <alignment vertical="center" wrapText="1"/>
    </xf>
    <xf numFmtId="9" fontId="0" fillId="3" borderId="0" xfId="2" applyFont="1" applyFill="1" applyBorder="1" applyAlignment="1">
      <alignment horizontal="center" vertical="center"/>
    </xf>
    <xf numFmtId="0" fontId="20" fillId="9" borderId="8" xfId="0" applyFont="1" applyFill="1" applyBorder="1" applyAlignment="1">
      <alignment horizontal="center" vertical="center" wrapText="1"/>
    </xf>
    <xf numFmtId="0" fontId="20" fillId="9" borderId="6" xfId="0" applyFont="1" applyFill="1" applyBorder="1" applyAlignment="1">
      <alignment horizontal="center" vertical="center" wrapText="1"/>
    </xf>
    <xf numFmtId="0" fontId="0" fillId="9" borderId="31" xfId="0" applyFill="1" applyBorder="1" applyAlignment="1">
      <alignment horizontal="center" vertical="center" wrapText="1"/>
    </xf>
    <xf numFmtId="0" fontId="0" fillId="9" borderId="10" xfId="0" applyFill="1" applyBorder="1" applyAlignment="1">
      <alignment horizontal="center" vertical="center" wrapText="1"/>
    </xf>
    <xf numFmtId="0" fontId="0" fillId="9" borderId="32" xfId="0" applyFill="1" applyBorder="1" applyAlignment="1">
      <alignment horizontal="center" vertical="center" wrapText="1"/>
    </xf>
    <xf numFmtId="0" fontId="0" fillId="9" borderId="8" xfId="0" applyFill="1" applyBorder="1" applyAlignment="1">
      <alignment horizontal="center" vertical="center" wrapText="1"/>
    </xf>
    <xf numFmtId="49" fontId="21" fillId="5" borderId="30" xfId="0" applyNumberFormat="1" applyFont="1" applyFill="1" applyBorder="1" applyAlignment="1">
      <alignment horizontal="center" vertical="center" wrapText="1"/>
    </xf>
    <xf numFmtId="49" fontId="21" fillId="5" borderId="4" xfId="0" applyNumberFormat="1" applyFont="1" applyFill="1" applyBorder="1" applyAlignment="1">
      <alignment horizontal="center" vertical="center" wrapText="1"/>
    </xf>
    <xf numFmtId="0" fontId="0" fillId="0" borderId="1" xfId="0" applyBorder="1" applyAlignment="1">
      <alignment horizontal="left" vertical="center"/>
    </xf>
    <xf numFmtId="0" fontId="0" fillId="3" borderId="0" xfId="0" applyFill="1" applyAlignment="1">
      <alignment horizontal="center"/>
    </xf>
    <xf numFmtId="0" fontId="0" fillId="3" borderId="0" xfId="0" applyFill="1" applyAlignment="1">
      <alignment horizontal="center" vertical="center"/>
    </xf>
    <xf numFmtId="0" fontId="23" fillId="4" borderId="1" xfId="0" applyFont="1" applyFill="1" applyBorder="1" applyAlignment="1">
      <alignment horizontal="center" vertical="center" wrapText="1"/>
    </xf>
    <xf numFmtId="0" fontId="23" fillId="9" borderId="1" xfId="0" applyFont="1" applyFill="1" applyBorder="1" applyAlignment="1">
      <alignment horizontal="center" vertical="center"/>
    </xf>
    <xf numFmtId="0" fontId="0" fillId="9" borderId="9" xfId="0" applyFill="1" applyBorder="1" applyAlignment="1">
      <alignment horizontal="center" vertical="center" wrapText="1"/>
    </xf>
    <xf numFmtId="0" fontId="0" fillId="9" borderId="7" xfId="0" applyFill="1" applyBorder="1" applyAlignment="1">
      <alignment horizontal="center" vertical="center" wrapText="1"/>
    </xf>
    <xf numFmtId="0" fontId="0" fillId="4" borderId="9" xfId="0" applyFill="1" applyBorder="1" applyAlignment="1">
      <alignment horizontal="center" vertical="center" wrapText="1"/>
    </xf>
    <xf numFmtId="0" fontId="0" fillId="4" borderId="10" xfId="0" applyFill="1" applyBorder="1" applyAlignment="1">
      <alignment horizontal="center" vertical="center" wrapText="1"/>
    </xf>
    <xf numFmtId="0" fontId="0" fillId="4" borderId="7" xfId="0" applyFill="1" applyBorder="1" applyAlignment="1">
      <alignment horizontal="center" vertical="center" wrapText="1"/>
    </xf>
    <xf numFmtId="0" fontId="0" fillId="4" borderId="8" xfId="0" applyFill="1" applyBorder="1" applyAlignment="1">
      <alignment horizontal="center" vertical="center" wrapText="1"/>
    </xf>
    <xf numFmtId="0" fontId="20" fillId="4" borderId="7" xfId="0" applyFont="1" applyFill="1" applyBorder="1" applyAlignment="1">
      <alignment horizontal="center" vertical="center" wrapText="1"/>
    </xf>
    <xf numFmtId="0" fontId="20" fillId="4" borderId="15" xfId="0" applyFont="1" applyFill="1" applyBorder="1" applyAlignment="1">
      <alignment horizontal="center" vertical="center" wrapText="1"/>
    </xf>
    <xf numFmtId="0" fontId="20" fillId="4" borderId="8" xfId="0" applyFont="1" applyFill="1" applyBorder="1" applyAlignment="1">
      <alignment horizontal="center" vertical="center" wrapText="1"/>
    </xf>
    <xf numFmtId="0" fontId="50" fillId="2" borderId="1" xfId="0" applyFont="1" applyFill="1" applyBorder="1" applyAlignment="1">
      <alignment horizontal="left" vertical="top" wrapText="1"/>
    </xf>
    <xf numFmtId="0" fontId="5" fillId="5" borderId="6" xfId="0" applyFont="1" applyFill="1" applyBorder="1" applyAlignment="1">
      <alignment horizontal="center" vertical="center" textRotation="255"/>
    </xf>
    <xf numFmtId="0" fontId="5" fillId="5" borderId="5" xfId="0" applyFont="1" applyFill="1" applyBorder="1" applyAlignment="1">
      <alignment horizontal="center" vertical="center" textRotation="255"/>
    </xf>
    <xf numFmtId="0" fontId="22" fillId="5" borderId="1" xfId="0" applyFont="1" applyFill="1" applyBorder="1" applyAlignment="1">
      <alignment horizontal="center" vertical="center"/>
    </xf>
    <xf numFmtId="0" fontId="50" fillId="0" borderId="1" xfId="0" applyFont="1" applyBorder="1" applyAlignment="1">
      <alignment horizontal="center"/>
    </xf>
    <xf numFmtId="0" fontId="50" fillId="13" borderId="1" xfId="0" applyFont="1" applyFill="1" applyBorder="1" applyAlignment="1">
      <alignment horizontal="center"/>
    </xf>
    <xf numFmtId="9" fontId="48" fillId="13" borderId="1" xfId="2" applyFont="1" applyFill="1" applyBorder="1" applyAlignment="1">
      <alignment horizontal="center"/>
    </xf>
    <xf numFmtId="0" fontId="50" fillId="8" borderId="1" xfId="0" applyFont="1" applyFill="1" applyBorder="1" applyAlignment="1">
      <alignment horizontal="center"/>
    </xf>
    <xf numFmtId="9" fontId="48" fillId="8" borderId="1" xfId="2" applyFont="1" applyFill="1" applyBorder="1" applyAlignment="1">
      <alignment horizontal="center"/>
    </xf>
    <xf numFmtId="0" fontId="50" fillId="12" borderId="1" xfId="0" applyFont="1" applyFill="1" applyBorder="1" applyAlignment="1">
      <alignment horizontal="center"/>
    </xf>
    <xf numFmtId="0" fontId="50" fillId="6" borderId="1" xfId="0" applyFont="1" applyFill="1" applyBorder="1" applyAlignment="1">
      <alignment horizontal="center"/>
    </xf>
    <xf numFmtId="0" fontId="35" fillId="0" borderId="1" xfId="0" applyFont="1" applyBorder="1" applyAlignment="1">
      <alignment horizontal="center" vertical="center"/>
    </xf>
    <xf numFmtId="0" fontId="35" fillId="0" borderId="1" xfId="0" applyFont="1" applyBorder="1" applyAlignment="1">
      <alignment vertical="center"/>
    </xf>
    <xf numFmtId="0" fontId="19" fillId="5" borderId="15" xfId="0" applyFont="1" applyFill="1" applyBorder="1" applyAlignment="1">
      <alignment horizontal="center" vertical="center"/>
    </xf>
    <xf numFmtId="0" fontId="17" fillId="3" borderId="0" xfId="0" applyFont="1" applyFill="1" applyAlignment="1">
      <alignment horizontal="center" vertical="center"/>
    </xf>
    <xf numFmtId="9" fontId="48" fillId="3" borderId="1" xfId="2" applyFont="1" applyFill="1" applyBorder="1" applyAlignment="1">
      <alignment horizontal="center"/>
    </xf>
    <xf numFmtId="0" fontId="35" fillId="0" borderId="2"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2" xfId="0" applyFont="1" applyBorder="1" applyAlignment="1">
      <alignment vertical="center"/>
    </xf>
    <xf numFmtId="0" fontId="35" fillId="0" borderId="3" xfId="0" applyFont="1" applyBorder="1" applyAlignment="1">
      <alignment vertical="center"/>
    </xf>
    <xf numFmtId="0" fontId="35" fillId="0" borderId="4" xfId="0" applyFont="1" applyBorder="1" applyAlignment="1">
      <alignment vertical="center"/>
    </xf>
    <xf numFmtId="0" fontId="50" fillId="4" borderId="1" xfId="0" applyFont="1" applyFill="1" applyBorder="1" applyAlignment="1">
      <alignment vertical="center" wrapText="1"/>
    </xf>
    <xf numFmtId="0" fontId="17" fillId="5" borderId="1" xfId="0" applyFont="1" applyFill="1" applyBorder="1" applyAlignment="1">
      <alignment horizontal="center" vertical="center" wrapText="1"/>
    </xf>
    <xf numFmtId="0" fontId="17" fillId="5" borderId="5"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1" xfId="0" applyFont="1" applyFill="1" applyBorder="1" applyAlignment="1">
      <alignment horizontal="center" vertical="center"/>
    </xf>
    <xf numFmtId="0" fontId="0" fillId="4" borderId="2" xfId="0" applyFill="1" applyBorder="1" applyAlignment="1">
      <alignment horizontal="left" wrapText="1"/>
    </xf>
    <xf numFmtId="0" fontId="0" fillId="4" borderId="4" xfId="0" applyFill="1" applyBorder="1" applyAlignment="1">
      <alignment horizontal="left" wrapText="1"/>
    </xf>
    <xf numFmtId="0" fontId="0" fillId="0" borderId="1" xfId="0" applyBorder="1" applyAlignment="1">
      <alignment horizontal="left" wrapText="1"/>
    </xf>
    <xf numFmtId="0" fontId="0" fillId="4" borderId="2" xfId="0" applyFill="1" applyBorder="1" applyAlignment="1">
      <alignment horizontal="left" vertical="center" wrapText="1"/>
    </xf>
    <xf numFmtId="0" fontId="0" fillId="4" borderId="4" xfId="0" applyFill="1" applyBorder="1" applyAlignment="1">
      <alignment horizontal="left" vertical="center" wrapText="1"/>
    </xf>
    <xf numFmtId="0" fontId="0" fillId="3" borderId="0" xfId="0" applyFill="1" applyAlignment="1">
      <alignment horizontal="left" vertical="center" wrapText="1"/>
    </xf>
    <xf numFmtId="0" fontId="0" fillId="4" borderId="1" xfId="0" applyFill="1" applyBorder="1" applyAlignment="1">
      <alignment horizontal="left" vertical="center" wrapText="1"/>
    </xf>
    <xf numFmtId="0" fontId="0" fillId="2" borderId="2" xfId="0" applyFill="1" applyBorder="1" applyAlignment="1">
      <alignment horizontal="left" vertical="center" wrapText="1"/>
    </xf>
    <xf numFmtId="0" fontId="0" fillId="2" borderId="4" xfId="0" applyFill="1" applyBorder="1" applyAlignment="1">
      <alignment horizontal="left" vertical="center" wrapText="1"/>
    </xf>
    <xf numFmtId="0" fontId="17" fillId="5" borderId="5" xfId="0" applyFont="1" applyFill="1" applyBorder="1" applyAlignment="1">
      <alignment horizontal="center" vertical="center" wrapText="1"/>
    </xf>
    <xf numFmtId="0" fontId="17" fillId="5" borderId="13"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0" fillId="0" borderId="2" xfId="0" applyBorder="1" applyAlignment="1">
      <alignment horizontal="left" vertical="center" wrapText="1"/>
    </xf>
    <xf numFmtId="0" fontId="0" fillId="0" borderId="3" xfId="0" applyBorder="1" applyAlignment="1">
      <alignment horizontal="left" vertical="center" wrapText="1"/>
    </xf>
    <xf numFmtId="0" fontId="0" fillId="0" borderId="4" xfId="0" applyBorder="1" applyAlignment="1">
      <alignment horizontal="left" vertical="center" wrapText="1"/>
    </xf>
    <xf numFmtId="0" fontId="48" fillId="6" borderId="2" xfId="0" applyFont="1" applyFill="1" applyBorder="1" applyAlignment="1">
      <alignment horizontal="center"/>
    </xf>
    <xf numFmtId="0" fontId="48" fillId="6" borderId="3" xfId="0" applyFont="1" applyFill="1" applyBorder="1" applyAlignment="1">
      <alignment horizontal="center"/>
    </xf>
    <xf numFmtId="0" fontId="48" fillId="6" borderId="4" xfId="0" applyFont="1" applyFill="1" applyBorder="1" applyAlignment="1">
      <alignment horizontal="center"/>
    </xf>
    <xf numFmtId="9" fontId="48" fillId="6" borderId="2" xfId="2" applyFont="1" applyFill="1" applyBorder="1" applyAlignment="1">
      <alignment horizontal="center"/>
    </xf>
    <xf numFmtId="9" fontId="48" fillId="6" borderId="3" xfId="2" applyFont="1" applyFill="1" applyBorder="1" applyAlignment="1">
      <alignment horizontal="center"/>
    </xf>
    <xf numFmtId="9" fontId="48" fillId="6" borderId="4" xfId="2" applyFont="1" applyFill="1" applyBorder="1" applyAlignment="1">
      <alignment horizontal="center"/>
    </xf>
    <xf numFmtId="9" fontId="48" fillId="7" borderId="2" xfId="2" applyFont="1" applyFill="1" applyBorder="1" applyAlignment="1">
      <alignment horizontal="center"/>
    </xf>
    <xf numFmtId="9" fontId="48" fillId="7" borderId="3" xfId="2" applyFont="1" applyFill="1" applyBorder="1" applyAlignment="1">
      <alignment horizontal="center"/>
    </xf>
    <xf numFmtId="9" fontId="48" fillId="7" borderId="4" xfId="2" applyFont="1" applyFill="1" applyBorder="1" applyAlignment="1">
      <alignment horizontal="center"/>
    </xf>
    <xf numFmtId="0" fontId="49" fillId="8" borderId="2" xfId="0" applyFont="1" applyFill="1" applyBorder="1" applyAlignment="1">
      <alignment horizontal="center" vertical="center"/>
    </xf>
    <xf numFmtId="0" fontId="49" fillId="8" borderId="3" xfId="0" applyFont="1" applyFill="1" applyBorder="1" applyAlignment="1">
      <alignment horizontal="center" vertical="center"/>
    </xf>
    <xf numFmtId="0" fontId="49" fillId="8" borderId="4" xfId="0" applyFont="1" applyFill="1" applyBorder="1" applyAlignment="1">
      <alignment horizontal="center" vertical="center"/>
    </xf>
    <xf numFmtId="9" fontId="48" fillId="8" borderId="2" xfId="2" applyFont="1" applyFill="1" applyBorder="1" applyAlignment="1">
      <alignment horizontal="center"/>
    </xf>
    <xf numFmtId="9" fontId="48" fillId="8" borderId="3" xfId="2" applyFont="1" applyFill="1" applyBorder="1" applyAlignment="1">
      <alignment horizontal="center"/>
    </xf>
    <xf numFmtId="9" fontId="48" fillId="8" borderId="4" xfId="2" applyFont="1" applyFill="1" applyBorder="1" applyAlignment="1">
      <alignment horizontal="center"/>
    </xf>
    <xf numFmtId="0" fontId="49" fillId="6" borderId="2" xfId="0" applyFont="1" applyFill="1" applyBorder="1" applyAlignment="1">
      <alignment horizontal="center"/>
    </xf>
    <xf numFmtId="0" fontId="49" fillId="6" borderId="3" xfId="0" applyFont="1" applyFill="1" applyBorder="1" applyAlignment="1">
      <alignment horizontal="center"/>
    </xf>
    <xf numFmtId="0" fontId="49" fillId="6" borderId="4" xfId="0" applyFont="1" applyFill="1" applyBorder="1" applyAlignment="1">
      <alignment horizontal="center"/>
    </xf>
    <xf numFmtId="0" fontId="49" fillId="12" borderId="2" xfId="0" applyFont="1" applyFill="1" applyBorder="1" applyAlignment="1">
      <alignment horizontal="center"/>
    </xf>
    <xf numFmtId="0" fontId="49" fillId="12" borderId="3" xfId="0" applyFont="1" applyFill="1" applyBorder="1" applyAlignment="1">
      <alignment horizontal="center"/>
    </xf>
    <xf numFmtId="0" fontId="49" fillId="12" borderId="4" xfId="0" applyFont="1" applyFill="1" applyBorder="1" applyAlignment="1">
      <alignment horizontal="center"/>
    </xf>
    <xf numFmtId="0" fontId="48" fillId="12" borderId="2" xfId="0" applyFont="1" applyFill="1" applyBorder="1" applyAlignment="1">
      <alignment horizontal="center"/>
    </xf>
    <xf numFmtId="0" fontId="48" fillId="12" borderId="3" xfId="0" applyFont="1" applyFill="1" applyBorder="1" applyAlignment="1">
      <alignment horizontal="center"/>
    </xf>
    <xf numFmtId="0" fontId="48" fillId="12" borderId="4" xfId="0" applyFont="1" applyFill="1" applyBorder="1" applyAlignment="1">
      <alignment horizontal="center"/>
    </xf>
    <xf numFmtId="9" fontId="48" fillId="12" borderId="2" xfId="2" applyFont="1" applyFill="1" applyBorder="1" applyAlignment="1">
      <alignment horizontal="center"/>
    </xf>
    <xf numFmtId="9" fontId="48" fillId="12" borderId="3" xfId="2" applyFont="1" applyFill="1" applyBorder="1" applyAlignment="1">
      <alignment horizontal="center"/>
    </xf>
    <xf numFmtId="9" fontId="48" fillId="12" borderId="4" xfId="2" applyFont="1" applyFill="1" applyBorder="1" applyAlignment="1">
      <alignment horizontal="center"/>
    </xf>
    <xf numFmtId="0" fontId="39" fillId="3" borderId="0" xfId="0" applyFont="1" applyFill="1" applyAlignment="1">
      <alignment horizontal="center" vertical="center" wrapText="1"/>
    </xf>
    <xf numFmtId="0" fontId="0" fillId="0" borderId="2" xfId="0" applyBorder="1" applyAlignment="1">
      <alignment horizontal="left" wrapText="1"/>
    </xf>
    <xf numFmtId="0" fontId="0" fillId="0" borderId="3" xfId="0" applyBorder="1" applyAlignment="1">
      <alignment horizontal="left" wrapText="1"/>
    </xf>
    <xf numFmtId="0" fontId="0" fillId="0" borderId="4" xfId="0" applyBorder="1" applyAlignment="1">
      <alignment horizontal="left" wrapText="1"/>
    </xf>
    <xf numFmtId="0" fontId="0" fillId="2" borderId="2" xfId="0" applyFill="1" applyBorder="1" applyAlignment="1">
      <alignment horizontal="left" wrapText="1"/>
    </xf>
    <xf numFmtId="0" fontId="0" fillId="2" borderId="4" xfId="0" applyFill="1" applyBorder="1" applyAlignment="1">
      <alignment horizontal="left" wrapText="1"/>
    </xf>
    <xf numFmtId="0" fontId="0" fillId="2" borderId="6" xfId="0" applyFill="1" applyBorder="1" applyAlignment="1">
      <alignment vertical="center" wrapText="1"/>
    </xf>
    <xf numFmtId="0" fontId="23" fillId="2" borderId="7" xfId="0" applyFont="1" applyFill="1" applyBorder="1" applyAlignment="1">
      <alignment horizontal="center" vertical="center" wrapText="1"/>
    </xf>
    <xf numFmtId="0" fontId="23" fillId="2" borderId="15" xfId="0" applyFont="1" applyFill="1" applyBorder="1" applyAlignment="1">
      <alignment horizontal="center" vertical="center" wrapText="1"/>
    </xf>
    <xf numFmtId="0" fontId="0" fillId="3" borderId="0" xfId="0" applyFill="1" applyAlignment="1">
      <alignment vertical="center" wrapText="1"/>
    </xf>
    <xf numFmtId="0" fontId="48" fillId="0" borderId="15" xfId="0" applyFont="1" applyBorder="1" applyAlignment="1">
      <alignment horizontal="center"/>
    </xf>
    <xf numFmtId="0" fontId="48" fillId="8" borderId="2" xfId="0" applyFont="1" applyFill="1" applyBorder="1" applyAlignment="1">
      <alignment horizontal="center"/>
    </xf>
    <xf numFmtId="0" fontId="48" fillId="8" borderId="3" xfId="0" applyFont="1" applyFill="1" applyBorder="1" applyAlignment="1">
      <alignment horizontal="center"/>
    </xf>
    <xf numFmtId="0" fontId="48" fillId="8" borderId="4" xfId="0" applyFont="1" applyFill="1" applyBorder="1" applyAlignment="1">
      <alignment horizontal="center"/>
    </xf>
    <xf numFmtId="0" fontId="49" fillId="8" borderId="2" xfId="0" applyFont="1" applyFill="1" applyBorder="1" applyAlignment="1">
      <alignment horizontal="center"/>
    </xf>
    <xf numFmtId="0" fontId="49" fillId="8" borderId="3" xfId="0" applyFont="1" applyFill="1" applyBorder="1" applyAlignment="1">
      <alignment horizontal="center"/>
    </xf>
    <xf numFmtId="0" fontId="49" fillId="8" borderId="4" xfId="0" applyFont="1" applyFill="1" applyBorder="1" applyAlignment="1">
      <alignment horizontal="center"/>
    </xf>
    <xf numFmtId="0" fontId="48" fillId="13" borderId="2" xfId="0" applyFont="1" applyFill="1" applyBorder="1" applyAlignment="1">
      <alignment horizontal="center"/>
    </xf>
    <xf numFmtId="0" fontId="48" fillId="13" borderId="3" xfId="0" applyFont="1" applyFill="1" applyBorder="1" applyAlignment="1">
      <alignment horizontal="center"/>
    </xf>
    <xf numFmtId="0" fontId="48" fillId="13" borderId="4" xfId="0" applyFont="1" applyFill="1" applyBorder="1" applyAlignment="1">
      <alignment horizontal="center"/>
    </xf>
    <xf numFmtId="0" fontId="49" fillId="13" borderId="2" xfId="0" applyFont="1" applyFill="1" applyBorder="1" applyAlignment="1">
      <alignment horizontal="center"/>
    </xf>
    <xf numFmtId="0" fontId="49" fillId="13" borderId="3" xfId="0" applyFont="1" applyFill="1" applyBorder="1" applyAlignment="1">
      <alignment horizontal="center"/>
    </xf>
    <xf numFmtId="0" fontId="49" fillId="13" borderId="4" xfId="0" applyFont="1" applyFill="1" applyBorder="1" applyAlignment="1">
      <alignment horizontal="center"/>
    </xf>
    <xf numFmtId="9" fontId="48" fillId="3" borderId="2" xfId="2" applyFont="1" applyFill="1" applyBorder="1" applyAlignment="1">
      <alignment horizontal="center"/>
    </xf>
    <xf numFmtId="9" fontId="48" fillId="3" borderId="3" xfId="2" applyFont="1" applyFill="1" applyBorder="1" applyAlignment="1">
      <alignment horizontal="center"/>
    </xf>
    <xf numFmtId="9" fontId="48" fillId="3" borderId="4" xfId="2" applyFont="1" applyFill="1" applyBorder="1" applyAlignment="1">
      <alignment horizontal="center"/>
    </xf>
    <xf numFmtId="0" fontId="0" fillId="4" borderId="2" xfId="0" applyFill="1" applyBorder="1" applyAlignment="1">
      <alignment vertical="center" wrapText="1"/>
    </xf>
    <xf numFmtId="0" fontId="0" fillId="4" borderId="4" xfId="0" applyFill="1" applyBorder="1" applyAlignment="1">
      <alignment vertical="center" wrapText="1"/>
    </xf>
    <xf numFmtId="0" fontId="0" fillId="0" borderId="9" xfId="0" applyBorder="1" applyAlignment="1">
      <alignment horizontal="left" vertical="center" wrapText="1"/>
    </xf>
    <xf numFmtId="0" fontId="0" fillId="0" borderId="14" xfId="0" applyBorder="1" applyAlignment="1">
      <alignment horizontal="left" vertical="center" wrapText="1"/>
    </xf>
    <xf numFmtId="0" fontId="0" fillId="0" borderId="10" xfId="0" applyBorder="1" applyAlignment="1">
      <alignment horizontal="left" vertical="center" wrapText="1"/>
    </xf>
    <xf numFmtId="9" fontId="48" fillId="13" borderId="2" xfId="2" applyFont="1" applyFill="1" applyBorder="1" applyAlignment="1">
      <alignment horizontal="center"/>
    </xf>
    <xf numFmtId="9" fontId="48" fillId="13" borderId="3" xfId="2" applyFont="1" applyFill="1" applyBorder="1" applyAlignment="1">
      <alignment horizontal="center"/>
    </xf>
    <xf numFmtId="9" fontId="48" fillId="13" borderId="4" xfId="2" applyFont="1" applyFill="1" applyBorder="1" applyAlignment="1">
      <alignment horizontal="center"/>
    </xf>
    <xf numFmtId="0" fontId="49" fillId="0" borderId="2" xfId="0" applyFont="1" applyBorder="1" applyAlignment="1">
      <alignment horizontal="center"/>
    </xf>
    <xf numFmtId="0" fontId="49" fillId="0" borderId="3" xfId="0" applyFont="1" applyBorder="1" applyAlignment="1">
      <alignment horizontal="center"/>
    </xf>
    <xf numFmtId="0" fontId="49" fillId="0" borderId="4" xfId="0" applyFont="1" applyBorder="1" applyAlignment="1">
      <alignment horizontal="center"/>
    </xf>
    <xf numFmtId="0" fontId="48" fillId="3" borderId="2" xfId="0" applyFont="1" applyFill="1" applyBorder="1" applyAlignment="1">
      <alignment horizontal="center"/>
    </xf>
    <xf numFmtId="0" fontId="48" fillId="3" borderId="3" xfId="0" applyFont="1" applyFill="1" applyBorder="1" applyAlignment="1">
      <alignment horizontal="center"/>
    </xf>
    <xf numFmtId="0" fontId="48" fillId="3" borderId="4" xfId="0" applyFont="1" applyFill="1" applyBorder="1" applyAlignment="1">
      <alignment horizontal="center"/>
    </xf>
    <xf numFmtId="0" fontId="0" fillId="2" borderId="2" xfId="0" applyFill="1" applyBorder="1" applyAlignment="1">
      <alignment vertical="center" wrapText="1"/>
    </xf>
    <xf numFmtId="0" fontId="0" fillId="2" borderId="4" xfId="0" applyFill="1" applyBorder="1" applyAlignment="1">
      <alignment vertical="center" wrapText="1"/>
    </xf>
    <xf numFmtId="0" fontId="0" fillId="2" borderId="1" xfId="0" applyFill="1" applyBorder="1" applyAlignment="1">
      <alignment horizontal="left" vertical="center" wrapText="1"/>
    </xf>
    <xf numFmtId="0" fontId="0" fillId="2" borderId="6" xfId="0" applyFill="1" applyBorder="1" applyAlignment="1">
      <alignment horizontal="left" wrapText="1"/>
    </xf>
    <xf numFmtId="0" fontId="17" fillId="3" borderId="0" xfId="0" applyFont="1" applyFill="1" applyAlignment="1">
      <alignment horizontal="center" vertical="center" wrapText="1"/>
    </xf>
    <xf numFmtId="0" fontId="0" fillId="3" borderId="6" xfId="0" applyFill="1" applyBorder="1" applyAlignment="1">
      <alignment horizontal="center" vertical="center"/>
    </xf>
    <xf numFmtId="9" fontId="0" fillId="3" borderId="6" xfId="2" applyFont="1" applyFill="1" applyBorder="1" applyAlignment="1">
      <alignment horizontal="center" vertical="center"/>
    </xf>
    <xf numFmtId="0" fontId="17" fillId="5" borderId="14" xfId="0" applyFont="1" applyFill="1" applyBorder="1" applyAlignment="1">
      <alignment horizontal="center" vertical="center" wrapText="1"/>
    </xf>
    <xf numFmtId="0" fontId="17" fillId="5" borderId="0" xfId="0" applyFont="1" applyFill="1" applyAlignment="1">
      <alignment horizontal="center" vertical="center" wrapText="1"/>
    </xf>
    <xf numFmtId="0" fontId="0" fillId="9" borderId="1" xfId="0" applyFill="1" applyBorder="1" applyAlignment="1">
      <alignment vertical="center" wrapText="1"/>
    </xf>
    <xf numFmtId="0" fontId="0" fillId="2" borderId="6" xfId="0" applyFill="1" applyBorder="1" applyAlignment="1">
      <alignment horizontal="left" vertical="center" wrapText="1"/>
    </xf>
    <xf numFmtId="0" fontId="0" fillId="9" borderId="1" xfId="0" applyFill="1" applyBorder="1" applyAlignment="1">
      <alignment horizontal="left" vertical="center" wrapText="1"/>
    </xf>
    <xf numFmtId="9" fontId="48" fillId="16" borderId="2" xfId="2" applyFont="1" applyFill="1" applyBorder="1" applyAlignment="1">
      <alignment horizontal="center"/>
    </xf>
    <xf numFmtId="9" fontId="48" fillId="16" borderId="3" xfId="2" applyFont="1" applyFill="1" applyBorder="1" applyAlignment="1">
      <alignment horizontal="center"/>
    </xf>
    <xf numFmtId="9" fontId="48" fillId="16" borderId="4" xfId="2" applyFont="1" applyFill="1" applyBorder="1" applyAlignment="1">
      <alignment horizontal="center"/>
    </xf>
    <xf numFmtId="0" fontId="49" fillId="3" borderId="0" xfId="0" applyFont="1" applyFill="1" applyAlignment="1">
      <alignment horizontal="center"/>
    </xf>
    <xf numFmtId="0" fontId="48" fillId="3" borderId="0" xfId="0" applyFont="1" applyFill="1" applyAlignment="1">
      <alignment horizontal="center"/>
    </xf>
    <xf numFmtId="9" fontId="48" fillId="3" borderId="0" xfId="0" applyNumberFormat="1" applyFont="1" applyFill="1" applyAlignment="1">
      <alignment horizontal="center"/>
    </xf>
    <xf numFmtId="0" fontId="49" fillId="3" borderId="0" xfId="0" applyFont="1" applyFill="1" applyAlignment="1">
      <alignment horizontal="center" vertical="center"/>
    </xf>
    <xf numFmtId="0" fontId="49" fillId="3" borderId="0" xfId="0" applyFont="1" applyFill="1" applyAlignment="1">
      <alignment vertical="center"/>
    </xf>
    <xf numFmtId="0" fontId="48" fillId="13" borderId="2" xfId="0" applyFont="1" applyFill="1" applyBorder="1" applyAlignment="1">
      <alignment horizontal="center" vertical="center"/>
    </xf>
    <xf numFmtId="0" fontId="48" fillId="13" borderId="3" xfId="0" applyFont="1" applyFill="1" applyBorder="1" applyAlignment="1">
      <alignment horizontal="center" vertical="center"/>
    </xf>
    <xf numFmtId="0" fontId="48" fillId="13" borderId="4" xfId="0" applyFont="1" applyFill="1" applyBorder="1" applyAlignment="1">
      <alignment horizontal="center" vertical="center"/>
    </xf>
    <xf numFmtId="0" fontId="48" fillId="8" borderId="2" xfId="0" applyFont="1" applyFill="1" applyBorder="1" applyAlignment="1">
      <alignment horizontal="center" vertical="center"/>
    </xf>
    <xf numFmtId="0" fontId="48" fillId="8" borderId="3" xfId="0" applyFont="1" applyFill="1" applyBorder="1" applyAlignment="1">
      <alignment horizontal="center" vertical="center"/>
    </xf>
    <xf numFmtId="0" fontId="48" fillId="8" borderId="4" xfId="0" applyFont="1" applyFill="1" applyBorder="1" applyAlignment="1">
      <alignment horizontal="center" vertical="center"/>
    </xf>
    <xf numFmtId="0" fontId="0" fillId="4" borderId="2" xfId="0" applyFill="1" applyBorder="1" applyAlignment="1">
      <alignment horizontal="left" vertical="center"/>
    </xf>
    <xf numFmtId="0" fontId="0" fillId="4" borderId="4" xfId="0" applyFill="1" applyBorder="1" applyAlignment="1">
      <alignment horizontal="left" vertical="center"/>
    </xf>
    <xf numFmtId="0" fontId="4" fillId="3" borderId="0" xfId="0" applyFont="1" applyFill="1" applyAlignment="1">
      <alignment horizontal="center" vertical="center"/>
    </xf>
    <xf numFmtId="0" fontId="48" fillId="12" borderId="2" xfId="0" applyFont="1" applyFill="1" applyBorder="1" applyAlignment="1">
      <alignment horizontal="center" vertical="center"/>
    </xf>
    <xf numFmtId="0" fontId="48" fillId="12" borderId="3" xfId="0" applyFont="1" applyFill="1" applyBorder="1" applyAlignment="1">
      <alignment horizontal="center" vertical="center"/>
    </xf>
    <xf numFmtId="0" fontId="48" fillId="12" borderId="4"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4" xfId="0" applyFont="1" applyFill="1" applyBorder="1" applyAlignment="1">
      <alignment horizontal="center" vertical="center"/>
    </xf>
    <xf numFmtId="0" fontId="0" fillId="2" borderId="5" xfId="0" applyFill="1" applyBorder="1" applyAlignment="1">
      <alignment horizontal="center" vertical="center" wrapText="1"/>
    </xf>
    <xf numFmtId="0" fontId="0" fillId="2" borderId="6" xfId="0" applyFill="1" applyBorder="1" applyAlignment="1">
      <alignment horizontal="center" vertical="center" wrapText="1"/>
    </xf>
    <xf numFmtId="0" fontId="0" fillId="2" borderId="2" xfId="0" applyFill="1" applyBorder="1" applyAlignment="1">
      <alignment horizontal="left" vertical="center"/>
    </xf>
    <xf numFmtId="0" fontId="0" fillId="2" borderId="4" xfId="0" applyFill="1" applyBorder="1" applyAlignment="1">
      <alignment horizontal="left" vertical="center"/>
    </xf>
    <xf numFmtId="0" fontId="0" fillId="4" borderId="1" xfId="0" applyFill="1" applyBorder="1" applyAlignment="1">
      <alignment horizontal="left" wrapText="1"/>
    </xf>
    <xf numFmtId="0" fontId="42" fillId="0" borderId="0" xfId="0" applyFont="1" applyAlignment="1">
      <alignment horizontal="center" vertical="center" wrapText="1"/>
    </xf>
    <xf numFmtId="0" fontId="41" fillId="0" borderId="0" xfId="0" applyFont="1" applyAlignment="1">
      <alignment horizontal="center" vertical="center" wrapText="1"/>
    </xf>
    <xf numFmtId="0" fontId="0" fillId="4" borderId="2" xfId="0" applyFill="1" applyBorder="1" applyAlignment="1">
      <alignment horizontal="left" vertical="top" wrapText="1"/>
    </xf>
    <xf numFmtId="0" fontId="0" fillId="4" borderId="4" xfId="0" applyFill="1" applyBorder="1" applyAlignment="1">
      <alignment horizontal="left" vertical="top" wrapText="1"/>
    </xf>
    <xf numFmtId="0" fontId="0" fillId="4" borderId="1" xfId="0" applyFill="1" applyBorder="1" applyAlignment="1">
      <alignment vertical="top" wrapText="1"/>
    </xf>
    <xf numFmtId="0" fontId="4" fillId="5" borderId="1" xfId="0" applyFont="1" applyFill="1" applyBorder="1" applyAlignment="1">
      <alignment horizontal="center" vertical="center" wrapText="1"/>
    </xf>
    <xf numFmtId="0" fontId="0" fillId="6" borderId="2" xfId="0" applyFill="1" applyBorder="1" applyAlignment="1">
      <alignment horizontal="center"/>
    </xf>
    <xf numFmtId="0" fontId="0" fillId="6" borderId="4" xfId="0" applyFill="1" applyBorder="1" applyAlignment="1">
      <alignment horizontal="center"/>
    </xf>
    <xf numFmtId="9" fontId="0" fillId="6" borderId="2" xfId="2" applyFont="1" applyFill="1" applyBorder="1" applyAlignment="1">
      <alignment horizontal="center"/>
    </xf>
    <xf numFmtId="9" fontId="0" fillId="6" borderId="4" xfId="2" applyFont="1" applyFill="1" applyBorder="1" applyAlignment="1">
      <alignment horizontal="center"/>
    </xf>
    <xf numFmtId="0" fontId="0" fillId="7" borderId="2" xfId="0" applyFill="1" applyBorder="1" applyAlignment="1">
      <alignment horizontal="center"/>
    </xf>
    <xf numFmtId="0" fontId="0" fillId="7" borderId="4" xfId="0" applyFill="1" applyBorder="1" applyAlignment="1">
      <alignment horizontal="center"/>
    </xf>
    <xf numFmtId="9" fontId="0" fillId="7" borderId="2" xfId="2" applyFont="1" applyFill="1" applyBorder="1" applyAlignment="1">
      <alignment horizontal="center"/>
    </xf>
    <xf numFmtId="9" fontId="0" fillId="7" borderId="4" xfId="2" applyFont="1" applyFill="1" applyBorder="1" applyAlignment="1">
      <alignment horizontal="center"/>
    </xf>
    <xf numFmtId="0" fontId="5" fillId="5" borderId="2" xfId="0" applyFont="1" applyFill="1" applyBorder="1" applyAlignment="1">
      <alignment horizontal="center" vertical="center"/>
    </xf>
    <xf numFmtId="0" fontId="5" fillId="5" borderId="3" xfId="0" applyFont="1" applyFill="1" applyBorder="1" applyAlignment="1">
      <alignment horizontal="center" vertical="center"/>
    </xf>
    <xf numFmtId="0" fontId="1" fillId="0" borderId="2" xfId="0" applyFont="1" applyBorder="1" applyAlignment="1">
      <alignment horizontal="center" wrapText="1"/>
    </xf>
    <xf numFmtId="0" fontId="1" fillId="0" borderId="4" xfId="0" applyFont="1" applyBorder="1" applyAlignment="1">
      <alignment horizontal="center" wrapText="1"/>
    </xf>
    <xf numFmtId="0" fontId="0" fillId="12" borderId="2" xfId="0" applyFill="1" applyBorder="1" applyAlignment="1">
      <alignment horizontal="center"/>
    </xf>
    <xf numFmtId="0" fontId="0" fillId="12" borderId="4" xfId="0" applyFill="1" applyBorder="1" applyAlignment="1">
      <alignment horizontal="center"/>
    </xf>
    <xf numFmtId="9" fontId="0" fillId="12" borderId="2" xfId="2" applyFont="1" applyFill="1" applyBorder="1" applyAlignment="1">
      <alignment horizontal="center"/>
    </xf>
    <xf numFmtId="9" fontId="0" fillId="12" borderId="4" xfId="2" applyFont="1" applyFill="1" applyBorder="1" applyAlignment="1">
      <alignment horizontal="center"/>
    </xf>
    <xf numFmtId="0" fontId="16" fillId="3" borderId="1" xfId="0" applyFont="1" applyFill="1" applyBorder="1" applyAlignment="1">
      <alignment horizontal="center" vertical="center"/>
    </xf>
    <xf numFmtId="0" fontId="16" fillId="3" borderId="13" xfId="0" applyFont="1" applyFill="1" applyBorder="1" applyAlignment="1">
      <alignment horizontal="center" vertical="center" wrapText="1"/>
    </xf>
    <xf numFmtId="0" fontId="11" fillId="3" borderId="5" xfId="0" applyFont="1" applyFill="1" applyBorder="1" applyAlignment="1">
      <alignment horizontal="center" vertical="center" textRotation="90" wrapText="1"/>
    </xf>
    <xf numFmtId="0" fontId="11" fillId="3" borderId="13" xfId="0" applyFont="1" applyFill="1" applyBorder="1" applyAlignment="1">
      <alignment horizontal="center" vertical="center" textRotation="90" wrapText="1"/>
    </xf>
    <xf numFmtId="0" fontId="11" fillId="3" borderId="6" xfId="0" applyFont="1" applyFill="1" applyBorder="1" applyAlignment="1">
      <alignment horizontal="center" vertical="center" textRotation="90" wrapText="1"/>
    </xf>
    <xf numFmtId="0" fontId="0" fillId="8" borderId="2" xfId="0" applyFill="1" applyBorder="1" applyAlignment="1">
      <alignment horizontal="center"/>
    </xf>
    <xf numFmtId="0" fontId="0" fillId="8" borderId="4" xfId="0" applyFill="1" applyBorder="1" applyAlignment="1">
      <alignment horizontal="center"/>
    </xf>
    <xf numFmtId="9" fontId="0" fillId="8" borderId="2" xfId="2" applyFont="1" applyFill="1" applyBorder="1" applyAlignment="1">
      <alignment horizontal="center"/>
    </xf>
    <xf numFmtId="9" fontId="0" fillId="8" borderId="4" xfId="2" applyFont="1" applyFill="1" applyBorder="1" applyAlignment="1">
      <alignment horizontal="center"/>
    </xf>
    <xf numFmtId="0" fontId="0" fillId="0" borderId="2" xfId="0" applyBorder="1" applyAlignment="1">
      <alignment horizontal="center"/>
    </xf>
    <xf numFmtId="0" fontId="0" fillId="0" borderId="4" xfId="0" applyBorder="1" applyAlignment="1">
      <alignment horizontal="center"/>
    </xf>
    <xf numFmtId="9" fontId="0" fillId="0" borderId="2" xfId="2" applyFont="1" applyBorder="1" applyAlignment="1">
      <alignment horizontal="center"/>
    </xf>
    <xf numFmtId="9" fontId="0" fillId="0" borderId="4" xfId="2" applyFont="1" applyBorder="1" applyAlignment="1">
      <alignment horizontal="center"/>
    </xf>
    <xf numFmtId="9" fontId="0" fillId="12" borderId="1" xfId="2" applyFont="1" applyFill="1" applyBorder="1" applyAlignment="1">
      <alignment horizontal="center"/>
    </xf>
    <xf numFmtId="9" fontId="0" fillId="6" borderId="1" xfId="2" applyFont="1" applyFill="1" applyBorder="1" applyAlignment="1">
      <alignment horizontal="center"/>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0" fillId="13" borderId="2" xfId="0" applyFill="1" applyBorder="1" applyAlignment="1">
      <alignment horizontal="center"/>
    </xf>
    <xf numFmtId="0" fontId="0" fillId="13" borderId="4" xfId="0" applyFill="1" applyBorder="1" applyAlignment="1">
      <alignment horizontal="center"/>
    </xf>
    <xf numFmtId="9" fontId="0" fillId="13" borderId="1" xfId="2" applyFont="1" applyFill="1" applyBorder="1" applyAlignment="1">
      <alignment horizontal="center"/>
    </xf>
    <xf numFmtId="9" fontId="0" fillId="8" borderId="1" xfId="2" applyFont="1" applyFill="1" applyBorder="1" applyAlignment="1">
      <alignment horizontal="center"/>
    </xf>
    <xf numFmtId="9" fontId="0" fillId="9" borderId="1" xfId="2" applyFont="1" applyFill="1" applyBorder="1" applyAlignment="1">
      <alignment horizontal="center" vertical="center"/>
    </xf>
    <xf numFmtId="0" fontId="6" fillId="3" borderId="1" xfId="0" applyFont="1" applyFill="1" applyBorder="1" applyAlignment="1">
      <alignment horizontal="center" vertical="center" wrapText="1"/>
    </xf>
    <xf numFmtId="0" fontId="0" fillId="9" borderId="1" xfId="0" applyFill="1" applyBorder="1" applyAlignment="1">
      <alignment horizontal="center" vertical="center"/>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10" fillId="9" borderId="9" xfId="0" applyFont="1" applyFill="1" applyBorder="1" applyAlignment="1">
      <alignment horizontal="center" vertical="center" wrapText="1"/>
    </xf>
    <xf numFmtId="0" fontId="10" fillId="9" borderId="14" xfId="0" applyFont="1" applyFill="1" applyBorder="1" applyAlignment="1">
      <alignment horizontal="center" vertical="center" wrapText="1"/>
    </xf>
    <xf numFmtId="0" fontId="10" fillId="9" borderId="10" xfId="0" applyFont="1" applyFill="1" applyBorder="1" applyAlignment="1">
      <alignment horizontal="center" vertical="center" wrapText="1"/>
    </xf>
    <xf numFmtId="0" fontId="10" fillId="9" borderId="7" xfId="0" applyFont="1" applyFill="1" applyBorder="1" applyAlignment="1">
      <alignment horizontal="center" vertical="center" wrapText="1"/>
    </xf>
    <xf numFmtId="0" fontId="10" fillId="9" borderId="15" xfId="0" applyFont="1" applyFill="1" applyBorder="1" applyAlignment="1">
      <alignment horizontal="center" vertical="center" wrapText="1"/>
    </xf>
    <xf numFmtId="0" fontId="10" fillId="9" borderId="8" xfId="0" applyFont="1" applyFill="1" applyBorder="1" applyAlignment="1">
      <alignment horizontal="center" vertical="center" wrapText="1"/>
    </xf>
    <xf numFmtId="0" fontId="3" fillId="9" borderId="9" xfId="0" applyFont="1" applyFill="1" applyBorder="1" applyAlignment="1">
      <alignment horizontal="center" vertical="center" wrapText="1"/>
    </xf>
    <xf numFmtId="0" fontId="3" fillId="9" borderId="10" xfId="0" applyFont="1" applyFill="1" applyBorder="1" applyAlignment="1">
      <alignment horizontal="center" vertical="center" wrapText="1"/>
    </xf>
    <xf numFmtId="0" fontId="3" fillId="9" borderId="7" xfId="0" applyFont="1" applyFill="1" applyBorder="1" applyAlignment="1">
      <alignment horizontal="center" vertical="center" wrapText="1"/>
    </xf>
    <xf numFmtId="0" fontId="3" fillId="9" borderId="8" xfId="0" applyFont="1" applyFill="1" applyBorder="1" applyAlignment="1">
      <alignment horizontal="center" vertical="center" wrapText="1"/>
    </xf>
  </cellXfs>
  <cellStyles count="4">
    <cellStyle name="Normal" xfId="0" builtinId="0"/>
    <cellStyle name="Normal 2" xfId="1" xr:uid="{00000000-0005-0000-0000-000001000000}"/>
    <cellStyle name="Normal 9" xfId="3" xr:uid="{00000000-0005-0000-0000-000002000000}"/>
    <cellStyle name="Porcentaje" xfId="2" builtinId="5"/>
  </cellStyles>
  <dxfs count="27">
    <dxf>
      <font>
        <b/>
        <i val="0"/>
        <condense val="0"/>
        <extend val="0"/>
      </font>
      <fill>
        <patternFill>
          <bgColor indexed="10"/>
        </patternFill>
      </fill>
    </dxf>
    <dxf>
      <font>
        <b/>
        <i val="0"/>
        <condense val="0"/>
        <extend val="0"/>
      </font>
      <fill>
        <patternFill>
          <bgColor indexed="52"/>
        </patternFill>
      </fill>
    </dxf>
    <dxf>
      <font>
        <b/>
        <i val="0"/>
        <condense val="0"/>
        <extend val="0"/>
        <color auto="1"/>
      </font>
      <fill>
        <patternFill>
          <bgColor indexed="13"/>
        </patternFill>
      </fill>
    </dxf>
    <dxf>
      <font>
        <b/>
        <i val="0"/>
        <condense val="0"/>
        <extend val="0"/>
      </font>
      <fill>
        <patternFill>
          <bgColor indexed="10"/>
        </patternFill>
      </fill>
    </dxf>
    <dxf>
      <font>
        <b/>
        <i val="0"/>
        <condense val="0"/>
        <extend val="0"/>
      </font>
      <fill>
        <patternFill>
          <bgColor indexed="52"/>
        </patternFill>
      </fill>
    </dxf>
    <dxf>
      <font>
        <b/>
        <i val="0"/>
        <condense val="0"/>
        <extend val="0"/>
        <color auto="1"/>
      </font>
      <fill>
        <patternFill>
          <bgColor indexed="13"/>
        </patternFill>
      </fill>
    </dxf>
    <dxf>
      <font>
        <b/>
        <i val="0"/>
        <condense val="0"/>
        <extend val="0"/>
      </font>
      <fill>
        <patternFill>
          <bgColor indexed="10"/>
        </patternFill>
      </fill>
    </dxf>
    <dxf>
      <font>
        <b/>
        <i val="0"/>
        <condense val="0"/>
        <extend val="0"/>
      </font>
      <fill>
        <patternFill>
          <bgColor indexed="52"/>
        </patternFill>
      </fill>
    </dxf>
    <dxf>
      <font>
        <b/>
        <i val="0"/>
        <condense val="0"/>
        <extend val="0"/>
        <color auto="1"/>
      </font>
      <fill>
        <patternFill>
          <bgColor indexed="13"/>
        </patternFill>
      </fill>
    </dxf>
    <dxf>
      <font>
        <b/>
        <i val="0"/>
        <condense val="0"/>
        <extend val="0"/>
      </font>
      <fill>
        <patternFill>
          <bgColor indexed="10"/>
        </patternFill>
      </fill>
    </dxf>
    <dxf>
      <font>
        <b/>
        <i val="0"/>
        <condense val="0"/>
        <extend val="0"/>
      </font>
      <fill>
        <patternFill>
          <bgColor indexed="52"/>
        </patternFill>
      </fill>
    </dxf>
    <dxf>
      <font>
        <b/>
        <i val="0"/>
        <condense val="0"/>
        <extend val="0"/>
        <color auto="1"/>
      </font>
      <fill>
        <patternFill>
          <bgColor indexed="13"/>
        </patternFill>
      </fill>
    </dxf>
    <dxf>
      <font>
        <b/>
        <i val="0"/>
        <condense val="0"/>
        <extend val="0"/>
      </font>
      <fill>
        <patternFill>
          <bgColor indexed="10"/>
        </patternFill>
      </fill>
    </dxf>
    <dxf>
      <font>
        <b/>
        <i val="0"/>
        <condense val="0"/>
        <extend val="0"/>
      </font>
      <fill>
        <patternFill>
          <bgColor indexed="52"/>
        </patternFill>
      </fill>
    </dxf>
    <dxf>
      <font>
        <b/>
        <i val="0"/>
        <condense val="0"/>
        <extend val="0"/>
        <color auto="1"/>
      </font>
      <fill>
        <patternFill>
          <bgColor indexed="13"/>
        </patternFill>
      </fill>
    </dxf>
    <dxf>
      <font>
        <b/>
        <i val="0"/>
        <condense val="0"/>
        <extend val="0"/>
      </font>
      <fill>
        <patternFill>
          <bgColor indexed="10"/>
        </patternFill>
      </fill>
    </dxf>
    <dxf>
      <font>
        <b/>
        <i val="0"/>
        <condense val="0"/>
        <extend val="0"/>
      </font>
      <fill>
        <patternFill>
          <bgColor indexed="52"/>
        </patternFill>
      </fill>
    </dxf>
    <dxf>
      <font>
        <b/>
        <i val="0"/>
        <condense val="0"/>
        <extend val="0"/>
        <color auto="1"/>
      </font>
      <fill>
        <patternFill>
          <bgColor indexed="13"/>
        </patternFill>
      </fill>
    </dxf>
    <dxf>
      <font>
        <b/>
        <i val="0"/>
        <condense val="0"/>
        <extend val="0"/>
      </font>
      <fill>
        <patternFill>
          <bgColor indexed="10"/>
        </patternFill>
      </fill>
    </dxf>
    <dxf>
      <font>
        <b/>
        <i val="0"/>
        <condense val="0"/>
        <extend val="0"/>
      </font>
      <fill>
        <patternFill>
          <bgColor indexed="52"/>
        </patternFill>
      </fill>
    </dxf>
    <dxf>
      <font>
        <b/>
        <i val="0"/>
        <condense val="0"/>
        <extend val="0"/>
        <color auto="1"/>
      </font>
      <fill>
        <patternFill>
          <bgColor indexed="13"/>
        </patternFill>
      </fill>
    </dxf>
    <dxf>
      <font>
        <b/>
        <i val="0"/>
        <condense val="0"/>
        <extend val="0"/>
      </font>
      <fill>
        <patternFill>
          <bgColor indexed="10"/>
        </patternFill>
      </fill>
    </dxf>
    <dxf>
      <font>
        <b/>
        <i val="0"/>
        <condense val="0"/>
        <extend val="0"/>
      </font>
      <fill>
        <patternFill>
          <bgColor indexed="52"/>
        </patternFill>
      </fill>
    </dxf>
    <dxf>
      <font>
        <b/>
        <i val="0"/>
        <condense val="0"/>
        <extend val="0"/>
        <color auto="1"/>
      </font>
      <fill>
        <patternFill>
          <bgColor indexed="13"/>
        </patternFill>
      </fill>
    </dxf>
    <dxf>
      <font>
        <b/>
        <i val="0"/>
        <condense val="0"/>
        <extend val="0"/>
      </font>
      <fill>
        <patternFill>
          <bgColor indexed="10"/>
        </patternFill>
      </fill>
    </dxf>
    <dxf>
      <font>
        <b/>
        <i val="0"/>
        <condense val="0"/>
        <extend val="0"/>
      </font>
      <fill>
        <patternFill>
          <bgColor indexed="52"/>
        </patternFill>
      </fill>
    </dxf>
    <dxf>
      <font>
        <b/>
        <i val="0"/>
        <condense val="0"/>
        <extend val="0"/>
        <color auto="1"/>
      </font>
      <fill>
        <patternFill>
          <bgColor indexed="13"/>
        </patternFill>
      </fill>
    </dxf>
  </dxfs>
  <tableStyles count="0" defaultTableStyle="TableStyleMedium9" defaultPivotStyle="PivotStyleLight16"/>
  <colors>
    <mruColors>
      <color rgb="FFFF6600"/>
      <color rgb="FFFF0000"/>
      <color rgb="FF00FF00"/>
      <color rgb="FFEFE5EE"/>
      <color rgb="FFFF3300"/>
      <color rgb="FF990000"/>
      <color rgb="FF00CC00"/>
      <color rgb="FFFF5050"/>
      <color rgb="FF993300"/>
      <color rgb="FF8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5"/>
      <c:rotY val="70"/>
      <c:rAngAx val="1"/>
    </c:view3D>
    <c:floor>
      <c:thickness val="0"/>
    </c:floor>
    <c:sideWall>
      <c:thickness val="0"/>
    </c:sideWall>
    <c:backWall>
      <c:thickness val="0"/>
    </c:backWall>
    <c:plotArea>
      <c:layout>
        <c:manualLayout>
          <c:layoutTarget val="inner"/>
          <c:xMode val="edge"/>
          <c:yMode val="edge"/>
          <c:x val="6.5030183727034119E-2"/>
          <c:y val="5.5889477111911501E-2"/>
          <c:w val="0.89052537182852143"/>
          <c:h val="0.92292957475492909"/>
        </c:manualLayout>
      </c:layout>
      <c:bar3DChart>
        <c:barDir val="col"/>
        <c:grouping val="clustered"/>
        <c:varyColors val="0"/>
        <c:ser>
          <c:idx val="0"/>
          <c:order val="0"/>
          <c:invertIfNegative val="0"/>
          <c:dPt>
            <c:idx val="0"/>
            <c:invertIfNegative val="0"/>
            <c:bubble3D val="0"/>
            <c:spPr>
              <a:solidFill>
                <a:srgbClr val="00FF00"/>
              </a:solidFill>
            </c:spPr>
            <c:extLst>
              <c:ext xmlns:c16="http://schemas.microsoft.com/office/drawing/2014/chart" uri="{C3380CC4-5D6E-409C-BE32-E72D297353CC}">
                <c16:uniqueId val="{00000001-FF17-4DBF-AA32-D6F72E4B57B4}"/>
              </c:ext>
            </c:extLst>
          </c:dPt>
          <c:dPt>
            <c:idx val="1"/>
            <c:invertIfNegative val="0"/>
            <c:bubble3D val="0"/>
            <c:spPr>
              <a:solidFill>
                <a:srgbClr val="FFFF00"/>
              </a:solidFill>
              <a:ln>
                <a:noFill/>
              </a:ln>
            </c:spPr>
            <c:extLst>
              <c:ext xmlns:c16="http://schemas.microsoft.com/office/drawing/2014/chart" uri="{C3380CC4-5D6E-409C-BE32-E72D297353CC}">
                <c16:uniqueId val="{00000003-FF17-4DBF-AA32-D6F72E4B57B4}"/>
              </c:ext>
            </c:extLst>
          </c:dPt>
          <c:dPt>
            <c:idx val="2"/>
            <c:invertIfNegative val="0"/>
            <c:bubble3D val="0"/>
            <c:spPr>
              <a:solidFill>
                <a:srgbClr val="FF6600"/>
              </a:solidFill>
            </c:spPr>
            <c:extLst>
              <c:ext xmlns:c16="http://schemas.microsoft.com/office/drawing/2014/chart" uri="{C3380CC4-5D6E-409C-BE32-E72D297353CC}">
                <c16:uniqueId val="{00000005-FF17-4DBF-AA32-D6F72E4B57B4}"/>
              </c:ext>
            </c:extLst>
          </c:dPt>
          <c:dPt>
            <c:idx val="3"/>
            <c:invertIfNegative val="0"/>
            <c:bubble3D val="0"/>
            <c:spPr>
              <a:solidFill>
                <a:srgbClr val="FF0000"/>
              </a:solidFill>
            </c:spPr>
            <c:extLst>
              <c:ext xmlns:c16="http://schemas.microsoft.com/office/drawing/2014/chart" uri="{C3380CC4-5D6E-409C-BE32-E72D297353CC}">
                <c16:uniqueId val="{00000007-FF17-4DBF-AA32-D6F72E4B57B4}"/>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'C. INTERNO'!$X$21:$X$24</c:f>
              <c:numCache>
                <c:formatCode>General</c:formatCode>
                <c:ptCount val="4"/>
                <c:pt idx="0">
                  <c:v>1</c:v>
                </c:pt>
                <c:pt idx="1">
                  <c:v>2</c:v>
                </c:pt>
                <c:pt idx="2">
                  <c:v>3</c:v>
                </c:pt>
                <c:pt idx="3">
                  <c:v>0</c:v>
                </c:pt>
              </c:numCache>
            </c:numRef>
          </c:val>
          <c:extLst>
            <c:ext xmlns:c16="http://schemas.microsoft.com/office/drawing/2014/chart" uri="{C3380CC4-5D6E-409C-BE32-E72D297353CC}">
              <c16:uniqueId val="{00000008-FF17-4DBF-AA32-D6F72E4B57B4}"/>
            </c:ext>
          </c:extLst>
        </c:ser>
        <c:ser>
          <c:idx val="1"/>
          <c:order val="1"/>
          <c:invertIfNegative val="0"/>
          <c:val>
            <c:numRef>
              <c:f>'C. INTERNO'!$Y$21:$Y$24</c:f>
              <c:numCache>
                <c:formatCode>General</c:formatCode>
                <c:ptCount val="4"/>
              </c:numCache>
            </c:numRef>
          </c:val>
          <c:extLst>
            <c:ext xmlns:c16="http://schemas.microsoft.com/office/drawing/2014/chart" uri="{C3380CC4-5D6E-409C-BE32-E72D297353CC}">
              <c16:uniqueId val="{00000009-FF17-4DBF-AA32-D6F72E4B57B4}"/>
            </c:ext>
          </c:extLst>
        </c:ser>
        <c:ser>
          <c:idx val="2"/>
          <c:order val="2"/>
          <c:invertIfNegative val="0"/>
          <c:val>
            <c:numRef>
              <c:f>'C. INTERNO'!$Z$21:$Z$24</c:f>
              <c:numCache>
                <c:formatCode>General</c:formatCode>
                <c:ptCount val="4"/>
              </c:numCache>
            </c:numRef>
          </c:val>
          <c:extLst>
            <c:ext xmlns:c16="http://schemas.microsoft.com/office/drawing/2014/chart" uri="{C3380CC4-5D6E-409C-BE32-E72D297353CC}">
              <c16:uniqueId val="{0000000A-FF17-4DBF-AA32-D6F72E4B57B4}"/>
            </c:ext>
          </c:extLst>
        </c:ser>
        <c:dLbls>
          <c:showLegendKey val="0"/>
          <c:showVal val="0"/>
          <c:showCatName val="0"/>
          <c:showSerName val="0"/>
          <c:showPercent val="0"/>
          <c:showBubbleSize val="0"/>
        </c:dLbls>
        <c:gapWidth val="0"/>
        <c:gapDepth val="0"/>
        <c:shape val="box"/>
        <c:axId val="-190613472"/>
        <c:axId val="-190614560"/>
        <c:axId val="0"/>
      </c:bar3DChart>
      <c:catAx>
        <c:axId val="-190613472"/>
        <c:scaling>
          <c:orientation val="minMax"/>
        </c:scaling>
        <c:delete val="1"/>
        <c:axPos val="b"/>
        <c:title>
          <c:tx>
            <c:rich>
              <a:bodyPr/>
              <a:lstStyle/>
              <a:p>
                <a:pPr>
                  <a:defRPr/>
                </a:pPr>
                <a:r>
                  <a:rPr lang="es-CO"/>
                  <a:t>BAJO</a:t>
                </a:r>
                <a:r>
                  <a:rPr lang="es-CO" baseline="0"/>
                  <a:t>                  MODERADO                  ALTO                                EXTREMO</a:t>
                </a:r>
                <a:endParaRPr lang="es-CO"/>
              </a:p>
            </c:rich>
          </c:tx>
          <c:layout>
            <c:manualLayout>
              <c:xMode val="edge"/>
              <c:yMode val="edge"/>
              <c:x val="0.12362539559639286"/>
              <c:y val="0.92957029983476402"/>
            </c:manualLayout>
          </c:layout>
          <c:overlay val="0"/>
        </c:title>
        <c:majorTickMark val="none"/>
        <c:minorTickMark val="none"/>
        <c:tickLblPos val="nextTo"/>
        <c:crossAx val="-190614560"/>
        <c:crosses val="autoZero"/>
        <c:auto val="1"/>
        <c:lblAlgn val="ctr"/>
        <c:lblOffset val="100"/>
        <c:noMultiLvlLbl val="0"/>
      </c:catAx>
      <c:valAx>
        <c:axId val="-190614560"/>
        <c:scaling>
          <c:orientation val="minMax"/>
        </c:scaling>
        <c:delete val="0"/>
        <c:axPos val="l"/>
        <c:majorGridlines/>
        <c:minorGridlines/>
        <c:numFmt formatCode="General" sourceLinked="1"/>
        <c:majorTickMark val="out"/>
        <c:minorTickMark val="none"/>
        <c:tickLblPos val="nextTo"/>
        <c:crossAx val="-190613472"/>
        <c:crosses val="autoZero"/>
        <c:crossBetween val="between"/>
      </c:valAx>
      <c:spPr>
        <a:solidFill>
          <a:schemeClr val="bg1"/>
        </a:solidFill>
      </c:spPr>
    </c:plotArea>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60"/>
      <c:rotY val="110"/>
      <c:rAngAx val="1"/>
    </c:view3D>
    <c:floor>
      <c:thickness val="0"/>
    </c:floor>
    <c:sideWall>
      <c:thickness val="0"/>
    </c:sideWall>
    <c:backWall>
      <c:thickness val="0"/>
    </c:backWall>
    <c:plotArea>
      <c:layout/>
      <c:bar3DChart>
        <c:barDir val="col"/>
        <c:grouping val="clustered"/>
        <c:varyColors val="0"/>
        <c:ser>
          <c:idx val="0"/>
          <c:order val="0"/>
          <c:invertIfNegative val="0"/>
          <c:dPt>
            <c:idx val="0"/>
            <c:invertIfNegative val="0"/>
            <c:bubble3D val="0"/>
            <c:spPr>
              <a:solidFill>
                <a:srgbClr val="00FF00"/>
              </a:solidFill>
            </c:spPr>
            <c:extLst>
              <c:ext xmlns:c16="http://schemas.microsoft.com/office/drawing/2014/chart" uri="{C3380CC4-5D6E-409C-BE32-E72D297353CC}">
                <c16:uniqueId val="{00000001-7AAB-4BAD-818F-DB3433F1206B}"/>
              </c:ext>
            </c:extLst>
          </c:dPt>
          <c:dPt>
            <c:idx val="1"/>
            <c:invertIfNegative val="0"/>
            <c:bubble3D val="0"/>
            <c:spPr>
              <a:solidFill>
                <a:srgbClr val="FFFF00"/>
              </a:solidFill>
            </c:spPr>
            <c:extLst>
              <c:ext xmlns:c16="http://schemas.microsoft.com/office/drawing/2014/chart" uri="{C3380CC4-5D6E-409C-BE32-E72D297353CC}">
                <c16:uniqueId val="{00000003-7AAB-4BAD-818F-DB3433F1206B}"/>
              </c:ext>
            </c:extLst>
          </c:dPt>
          <c:dPt>
            <c:idx val="2"/>
            <c:invertIfNegative val="0"/>
            <c:bubble3D val="0"/>
            <c:spPr>
              <a:solidFill>
                <a:schemeClr val="accent6">
                  <a:lumMod val="75000"/>
                </a:schemeClr>
              </a:solidFill>
            </c:spPr>
            <c:extLst>
              <c:ext xmlns:c16="http://schemas.microsoft.com/office/drawing/2014/chart" uri="{C3380CC4-5D6E-409C-BE32-E72D297353CC}">
                <c16:uniqueId val="{00000005-7AAB-4BAD-818F-DB3433F1206B}"/>
              </c:ext>
            </c:extLst>
          </c:dPt>
          <c:dPt>
            <c:idx val="3"/>
            <c:invertIfNegative val="0"/>
            <c:bubble3D val="0"/>
            <c:spPr>
              <a:solidFill>
                <a:srgbClr val="FF0000"/>
              </a:solidFill>
            </c:spPr>
            <c:extLst>
              <c:ext xmlns:c16="http://schemas.microsoft.com/office/drawing/2014/chart" uri="{C3380CC4-5D6E-409C-BE32-E72D297353CC}">
                <c16:uniqueId val="{00000007-7AAB-4BAD-818F-DB3433F1206B}"/>
              </c:ext>
            </c:extLst>
          </c:dPt>
          <c:val>
            <c:numRef>
              <c:f>'GESTION DOCUMENTAL'!$W$20:$W$23</c:f>
              <c:numCache>
                <c:formatCode>General</c:formatCode>
                <c:ptCount val="4"/>
                <c:pt idx="0">
                  <c:v>2</c:v>
                </c:pt>
                <c:pt idx="1">
                  <c:v>1</c:v>
                </c:pt>
                <c:pt idx="2">
                  <c:v>2</c:v>
                </c:pt>
                <c:pt idx="3">
                  <c:v>0</c:v>
                </c:pt>
              </c:numCache>
            </c:numRef>
          </c:val>
          <c:extLst>
            <c:ext xmlns:c16="http://schemas.microsoft.com/office/drawing/2014/chart" uri="{C3380CC4-5D6E-409C-BE32-E72D297353CC}">
              <c16:uniqueId val="{00000008-7AAB-4BAD-818F-DB3433F1206B}"/>
            </c:ext>
          </c:extLst>
        </c:ser>
        <c:ser>
          <c:idx val="1"/>
          <c:order val="1"/>
          <c:invertIfNegative val="0"/>
          <c:val>
            <c:numRef>
              <c:f>'GESTION DOCUMENTAL'!$X$20:$X$23</c:f>
              <c:numCache>
                <c:formatCode>General</c:formatCode>
                <c:ptCount val="4"/>
              </c:numCache>
            </c:numRef>
          </c:val>
          <c:extLst>
            <c:ext xmlns:c16="http://schemas.microsoft.com/office/drawing/2014/chart" uri="{C3380CC4-5D6E-409C-BE32-E72D297353CC}">
              <c16:uniqueId val="{00000009-7AAB-4BAD-818F-DB3433F1206B}"/>
            </c:ext>
          </c:extLst>
        </c:ser>
        <c:ser>
          <c:idx val="2"/>
          <c:order val="2"/>
          <c:invertIfNegative val="0"/>
          <c:val>
            <c:numRef>
              <c:f>'GESTION DOCUMENTAL'!$Y$20:$Y$23</c:f>
              <c:numCache>
                <c:formatCode>General</c:formatCode>
                <c:ptCount val="4"/>
              </c:numCache>
            </c:numRef>
          </c:val>
          <c:extLst>
            <c:ext xmlns:c16="http://schemas.microsoft.com/office/drawing/2014/chart" uri="{C3380CC4-5D6E-409C-BE32-E72D297353CC}">
              <c16:uniqueId val="{0000000A-7AAB-4BAD-818F-DB3433F1206B}"/>
            </c:ext>
          </c:extLst>
        </c:ser>
        <c:dLbls>
          <c:showLegendKey val="0"/>
          <c:showVal val="0"/>
          <c:showCatName val="0"/>
          <c:showSerName val="0"/>
          <c:showPercent val="0"/>
          <c:showBubbleSize val="0"/>
        </c:dLbls>
        <c:gapWidth val="150"/>
        <c:shape val="box"/>
        <c:axId val="-151540320"/>
        <c:axId val="-151536512"/>
        <c:axId val="0"/>
      </c:bar3DChart>
      <c:catAx>
        <c:axId val="-151540320"/>
        <c:scaling>
          <c:orientation val="minMax"/>
        </c:scaling>
        <c:delete val="1"/>
        <c:axPos val="b"/>
        <c:title>
          <c:tx>
            <c:rich>
              <a:bodyPr/>
              <a:lstStyle/>
              <a:p>
                <a:pPr>
                  <a:defRPr/>
                </a:pPr>
                <a:r>
                  <a:rPr lang="es-CO" sz="1100"/>
                  <a:t>  BAJO                      MOERADO                                    ALTO       </a:t>
                </a:r>
                <a:r>
                  <a:rPr lang="es-CO" sz="1100" baseline="0"/>
                  <a:t>                </a:t>
                </a:r>
                <a:r>
                  <a:rPr lang="es-CO" sz="1100"/>
                  <a:t>        EXTREMO</a:t>
                </a:r>
              </a:p>
            </c:rich>
          </c:tx>
          <c:overlay val="0"/>
        </c:title>
        <c:majorTickMark val="out"/>
        <c:minorTickMark val="none"/>
        <c:tickLblPos val="nextTo"/>
        <c:crossAx val="-151536512"/>
        <c:crosses val="autoZero"/>
        <c:auto val="1"/>
        <c:lblAlgn val="ctr"/>
        <c:lblOffset val="100"/>
        <c:noMultiLvlLbl val="0"/>
      </c:catAx>
      <c:valAx>
        <c:axId val="-151536512"/>
        <c:scaling>
          <c:orientation val="minMax"/>
        </c:scaling>
        <c:delete val="0"/>
        <c:axPos val="l"/>
        <c:majorGridlines/>
        <c:numFmt formatCode="General" sourceLinked="1"/>
        <c:majorTickMark val="out"/>
        <c:minorTickMark val="none"/>
        <c:tickLblPos val="nextTo"/>
        <c:crossAx val="-151540320"/>
        <c:crosses val="autoZero"/>
        <c:crossBetween val="between"/>
      </c:valAx>
    </c:plotArea>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30"/>
      <c:rotY val="90"/>
      <c:rAngAx val="1"/>
    </c:view3D>
    <c:floor>
      <c:thickness val="0"/>
    </c:floor>
    <c:sideWall>
      <c:thickness val="0"/>
    </c:sideWall>
    <c:backWall>
      <c:thickness val="0"/>
    </c:backWall>
    <c:plotArea>
      <c:layout/>
      <c:bar3DChart>
        <c:barDir val="col"/>
        <c:grouping val="clustered"/>
        <c:varyColors val="0"/>
        <c:ser>
          <c:idx val="0"/>
          <c:order val="0"/>
          <c:invertIfNegative val="0"/>
          <c:dPt>
            <c:idx val="0"/>
            <c:invertIfNegative val="0"/>
            <c:bubble3D val="0"/>
            <c:spPr>
              <a:solidFill>
                <a:srgbClr val="00FF00"/>
              </a:solidFill>
            </c:spPr>
            <c:extLst>
              <c:ext xmlns:c16="http://schemas.microsoft.com/office/drawing/2014/chart" uri="{C3380CC4-5D6E-409C-BE32-E72D297353CC}">
                <c16:uniqueId val="{00000001-E3C6-40B8-82CE-889AF2F143B7}"/>
              </c:ext>
            </c:extLst>
          </c:dPt>
          <c:dPt>
            <c:idx val="1"/>
            <c:invertIfNegative val="0"/>
            <c:bubble3D val="0"/>
            <c:spPr>
              <a:solidFill>
                <a:srgbClr val="FFFF00"/>
              </a:solidFill>
            </c:spPr>
            <c:extLst>
              <c:ext xmlns:c16="http://schemas.microsoft.com/office/drawing/2014/chart" uri="{C3380CC4-5D6E-409C-BE32-E72D297353CC}">
                <c16:uniqueId val="{00000003-E3C6-40B8-82CE-889AF2F143B7}"/>
              </c:ext>
            </c:extLst>
          </c:dPt>
          <c:dPt>
            <c:idx val="2"/>
            <c:invertIfNegative val="0"/>
            <c:bubble3D val="0"/>
            <c:spPr>
              <a:solidFill>
                <a:srgbClr val="FF6600"/>
              </a:solidFill>
            </c:spPr>
            <c:extLst>
              <c:ext xmlns:c16="http://schemas.microsoft.com/office/drawing/2014/chart" uri="{C3380CC4-5D6E-409C-BE32-E72D297353CC}">
                <c16:uniqueId val="{00000005-E3C6-40B8-82CE-889AF2F143B7}"/>
              </c:ext>
            </c:extLst>
          </c:dPt>
          <c:dPt>
            <c:idx val="3"/>
            <c:invertIfNegative val="0"/>
            <c:bubble3D val="0"/>
            <c:spPr>
              <a:solidFill>
                <a:srgbClr val="FF0000"/>
              </a:solidFill>
            </c:spPr>
            <c:extLst>
              <c:ext xmlns:c16="http://schemas.microsoft.com/office/drawing/2014/chart" uri="{C3380CC4-5D6E-409C-BE32-E72D297353CC}">
                <c16:uniqueId val="{00000007-E3C6-40B8-82CE-889AF2F143B7}"/>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'GESTION ADM  JURIDICA '!$W$20:$W$23</c:f>
              <c:numCache>
                <c:formatCode>General</c:formatCode>
                <c:ptCount val="4"/>
                <c:pt idx="0">
                  <c:v>4</c:v>
                </c:pt>
                <c:pt idx="1">
                  <c:v>4</c:v>
                </c:pt>
                <c:pt idx="2">
                  <c:v>1</c:v>
                </c:pt>
                <c:pt idx="3">
                  <c:v>0</c:v>
                </c:pt>
              </c:numCache>
            </c:numRef>
          </c:val>
          <c:extLst>
            <c:ext xmlns:c16="http://schemas.microsoft.com/office/drawing/2014/chart" uri="{C3380CC4-5D6E-409C-BE32-E72D297353CC}">
              <c16:uniqueId val="{00000008-E3C6-40B8-82CE-889AF2F143B7}"/>
            </c:ext>
          </c:extLst>
        </c:ser>
        <c:ser>
          <c:idx val="1"/>
          <c:order val="1"/>
          <c:invertIfNegative val="0"/>
          <c:val>
            <c:numRef>
              <c:f>'GESTION ADM  JURIDICA '!$X$20:$X$23</c:f>
              <c:numCache>
                <c:formatCode>General</c:formatCode>
                <c:ptCount val="4"/>
              </c:numCache>
            </c:numRef>
          </c:val>
          <c:extLst>
            <c:ext xmlns:c16="http://schemas.microsoft.com/office/drawing/2014/chart" uri="{C3380CC4-5D6E-409C-BE32-E72D297353CC}">
              <c16:uniqueId val="{00000009-E3C6-40B8-82CE-889AF2F143B7}"/>
            </c:ext>
          </c:extLst>
        </c:ser>
        <c:ser>
          <c:idx val="2"/>
          <c:order val="2"/>
          <c:invertIfNegative val="0"/>
          <c:val>
            <c:numRef>
              <c:f>'GESTION ADM  JURIDICA '!$Y$20:$Y$23</c:f>
              <c:numCache>
                <c:formatCode>General</c:formatCode>
                <c:ptCount val="4"/>
              </c:numCache>
            </c:numRef>
          </c:val>
          <c:extLst>
            <c:ext xmlns:c16="http://schemas.microsoft.com/office/drawing/2014/chart" uri="{C3380CC4-5D6E-409C-BE32-E72D297353CC}">
              <c16:uniqueId val="{0000000A-E3C6-40B8-82CE-889AF2F143B7}"/>
            </c:ext>
          </c:extLst>
        </c:ser>
        <c:dLbls>
          <c:showLegendKey val="0"/>
          <c:showVal val="0"/>
          <c:showCatName val="0"/>
          <c:showSerName val="0"/>
          <c:showPercent val="0"/>
          <c:showBubbleSize val="0"/>
        </c:dLbls>
        <c:gapWidth val="150"/>
        <c:shape val="box"/>
        <c:axId val="-151535968"/>
        <c:axId val="-151532160"/>
        <c:axId val="0"/>
      </c:bar3DChart>
      <c:catAx>
        <c:axId val="-151535968"/>
        <c:scaling>
          <c:orientation val="minMax"/>
        </c:scaling>
        <c:delete val="1"/>
        <c:axPos val="b"/>
        <c:title>
          <c:tx>
            <c:rich>
              <a:bodyPr/>
              <a:lstStyle/>
              <a:p>
                <a:pPr>
                  <a:defRPr/>
                </a:pPr>
                <a:r>
                  <a:rPr lang="es-CO"/>
                  <a:t>   BAJO</a:t>
                </a:r>
                <a:r>
                  <a:rPr lang="es-CO" baseline="0"/>
                  <a:t>                MODERADO           ALTO                 EXTREMO</a:t>
                </a:r>
                <a:endParaRPr lang="es-CO"/>
              </a:p>
            </c:rich>
          </c:tx>
          <c:overlay val="0"/>
        </c:title>
        <c:majorTickMark val="out"/>
        <c:minorTickMark val="none"/>
        <c:tickLblPos val="nextTo"/>
        <c:crossAx val="-151532160"/>
        <c:crosses val="autoZero"/>
        <c:auto val="1"/>
        <c:lblAlgn val="ctr"/>
        <c:lblOffset val="100"/>
        <c:noMultiLvlLbl val="0"/>
      </c:catAx>
      <c:valAx>
        <c:axId val="-151532160"/>
        <c:scaling>
          <c:orientation val="minMax"/>
        </c:scaling>
        <c:delete val="0"/>
        <c:axPos val="l"/>
        <c:majorGridlines/>
        <c:numFmt formatCode="General" sourceLinked="1"/>
        <c:majorTickMark val="out"/>
        <c:minorTickMark val="none"/>
        <c:tickLblPos val="nextTo"/>
        <c:crossAx val="-151535968"/>
        <c:crosses val="autoZero"/>
        <c:crossBetween val="between"/>
      </c:valAx>
    </c:plotArea>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40"/>
      <c:rotY val="70"/>
      <c:rAngAx val="1"/>
    </c:view3D>
    <c:floor>
      <c:thickness val="0"/>
    </c:floor>
    <c:sideWall>
      <c:thickness val="0"/>
    </c:sideWall>
    <c:backWall>
      <c:thickness val="0"/>
    </c:backWall>
    <c:plotArea>
      <c:layout/>
      <c:bar3DChart>
        <c:barDir val="col"/>
        <c:grouping val="clustered"/>
        <c:varyColors val="0"/>
        <c:ser>
          <c:idx val="0"/>
          <c:order val="0"/>
          <c:invertIfNegative val="0"/>
          <c:dPt>
            <c:idx val="0"/>
            <c:invertIfNegative val="0"/>
            <c:bubble3D val="0"/>
            <c:spPr>
              <a:solidFill>
                <a:srgbClr val="00FF00"/>
              </a:solidFill>
            </c:spPr>
            <c:extLst>
              <c:ext xmlns:c16="http://schemas.microsoft.com/office/drawing/2014/chart" uri="{C3380CC4-5D6E-409C-BE32-E72D297353CC}">
                <c16:uniqueId val="{00000001-3430-4348-BDDD-94D35D305BF7}"/>
              </c:ext>
            </c:extLst>
          </c:dPt>
          <c:dPt>
            <c:idx val="1"/>
            <c:invertIfNegative val="0"/>
            <c:bubble3D val="0"/>
            <c:spPr>
              <a:solidFill>
                <a:srgbClr val="FFFF00"/>
              </a:solidFill>
            </c:spPr>
            <c:extLst>
              <c:ext xmlns:c16="http://schemas.microsoft.com/office/drawing/2014/chart" uri="{C3380CC4-5D6E-409C-BE32-E72D297353CC}">
                <c16:uniqueId val="{00000003-3430-4348-BDDD-94D35D305BF7}"/>
              </c:ext>
            </c:extLst>
          </c:dPt>
          <c:dPt>
            <c:idx val="2"/>
            <c:invertIfNegative val="0"/>
            <c:bubble3D val="0"/>
            <c:spPr>
              <a:solidFill>
                <a:schemeClr val="accent6">
                  <a:lumMod val="75000"/>
                </a:schemeClr>
              </a:solidFill>
            </c:spPr>
            <c:extLst>
              <c:ext xmlns:c16="http://schemas.microsoft.com/office/drawing/2014/chart" uri="{C3380CC4-5D6E-409C-BE32-E72D297353CC}">
                <c16:uniqueId val="{00000005-3430-4348-BDDD-94D35D305BF7}"/>
              </c:ext>
            </c:extLst>
          </c:dPt>
          <c:dPt>
            <c:idx val="3"/>
            <c:invertIfNegative val="0"/>
            <c:bubble3D val="0"/>
            <c:spPr>
              <a:solidFill>
                <a:srgbClr val="FF0000"/>
              </a:solidFill>
            </c:spPr>
            <c:extLst>
              <c:ext xmlns:c16="http://schemas.microsoft.com/office/drawing/2014/chart" uri="{C3380CC4-5D6E-409C-BE32-E72D297353CC}">
                <c16:uniqueId val="{00000007-3430-4348-BDDD-94D35D305BF7}"/>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'GESTION FINANCIERA'!$W$32:$W$35</c:f>
              <c:numCache>
                <c:formatCode>General</c:formatCode>
                <c:ptCount val="4"/>
                <c:pt idx="0">
                  <c:v>0</c:v>
                </c:pt>
                <c:pt idx="1">
                  <c:v>8</c:v>
                </c:pt>
                <c:pt idx="2">
                  <c:v>3</c:v>
                </c:pt>
                <c:pt idx="3">
                  <c:v>0</c:v>
                </c:pt>
              </c:numCache>
            </c:numRef>
          </c:val>
          <c:extLst>
            <c:ext xmlns:c16="http://schemas.microsoft.com/office/drawing/2014/chart" uri="{C3380CC4-5D6E-409C-BE32-E72D297353CC}">
              <c16:uniqueId val="{00000008-3430-4348-BDDD-94D35D305BF7}"/>
            </c:ext>
          </c:extLst>
        </c:ser>
        <c:ser>
          <c:idx val="1"/>
          <c:order val="1"/>
          <c:invertIfNegative val="0"/>
          <c:val>
            <c:numRef>
              <c:f>'GESTION FINANCIERA'!$X$32:$X$35</c:f>
              <c:numCache>
                <c:formatCode>General</c:formatCode>
                <c:ptCount val="4"/>
              </c:numCache>
            </c:numRef>
          </c:val>
          <c:extLst>
            <c:ext xmlns:c16="http://schemas.microsoft.com/office/drawing/2014/chart" uri="{C3380CC4-5D6E-409C-BE32-E72D297353CC}">
              <c16:uniqueId val="{00000009-3430-4348-BDDD-94D35D305BF7}"/>
            </c:ext>
          </c:extLst>
        </c:ser>
        <c:ser>
          <c:idx val="2"/>
          <c:order val="2"/>
          <c:invertIfNegative val="0"/>
          <c:val>
            <c:numRef>
              <c:f>'GESTION FINANCIERA'!$Y$32:$Y$35</c:f>
              <c:numCache>
                <c:formatCode>General</c:formatCode>
                <c:ptCount val="4"/>
              </c:numCache>
            </c:numRef>
          </c:val>
          <c:extLst>
            <c:ext xmlns:c16="http://schemas.microsoft.com/office/drawing/2014/chart" uri="{C3380CC4-5D6E-409C-BE32-E72D297353CC}">
              <c16:uniqueId val="{0000000A-3430-4348-BDDD-94D35D305BF7}"/>
            </c:ext>
          </c:extLst>
        </c:ser>
        <c:dLbls>
          <c:showLegendKey val="0"/>
          <c:showVal val="0"/>
          <c:showCatName val="0"/>
          <c:showSerName val="0"/>
          <c:showPercent val="0"/>
          <c:showBubbleSize val="0"/>
        </c:dLbls>
        <c:gapWidth val="150"/>
        <c:shape val="box"/>
        <c:axId val="-151534880"/>
        <c:axId val="-151529984"/>
        <c:axId val="0"/>
      </c:bar3DChart>
      <c:catAx>
        <c:axId val="-151534880"/>
        <c:scaling>
          <c:orientation val="minMax"/>
        </c:scaling>
        <c:delete val="1"/>
        <c:axPos val="b"/>
        <c:title>
          <c:tx>
            <c:rich>
              <a:bodyPr/>
              <a:lstStyle/>
              <a:p>
                <a:pPr>
                  <a:defRPr/>
                </a:pPr>
                <a:r>
                  <a:rPr lang="es-CO"/>
                  <a:t>    BAJO                       MODERADO</a:t>
                </a:r>
                <a:r>
                  <a:rPr lang="es-CO" baseline="0"/>
                  <a:t>              </a:t>
                </a:r>
                <a:r>
                  <a:rPr lang="es-CO"/>
                  <a:t>          ALTO                        EXTREMO</a:t>
                </a:r>
              </a:p>
            </c:rich>
          </c:tx>
          <c:overlay val="0"/>
        </c:title>
        <c:majorTickMark val="out"/>
        <c:minorTickMark val="none"/>
        <c:tickLblPos val="nextTo"/>
        <c:crossAx val="-151529984"/>
        <c:crosses val="autoZero"/>
        <c:auto val="1"/>
        <c:lblAlgn val="ctr"/>
        <c:lblOffset val="100"/>
        <c:noMultiLvlLbl val="0"/>
      </c:catAx>
      <c:valAx>
        <c:axId val="-151529984"/>
        <c:scaling>
          <c:orientation val="minMax"/>
        </c:scaling>
        <c:delete val="0"/>
        <c:axPos val="l"/>
        <c:majorGridlines/>
        <c:numFmt formatCode="General" sourceLinked="1"/>
        <c:majorTickMark val="out"/>
        <c:minorTickMark val="none"/>
        <c:tickLblPos val="nextTo"/>
        <c:crossAx val="-151534880"/>
        <c:crosses val="autoZero"/>
        <c:crossBetween val="between"/>
      </c:valAx>
    </c:plotArea>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50"/>
      <c:rotY val="70"/>
      <c:rAngAx val="1"/>
    </c:view3D>
    <c:floor>
      <c:thickness val="0"/>
    </c:floor>
    <c:sideWall>
      <c:thickness val="0"/>
    </c:sideWall>
    <c:backWall>
      <c:thickness val="0"/>
    </c:backWall>
    <c:plotArea>
      <c:layout/>
      <c:bar3DChart>
        <c:barDir val="col"/>
        <c:grouping val="clustered"/>
        <c:varyColors val="0"/>
        <c:ser>
          <c:idx val="0"/>
          <c:order val="0"/>
          <c:spPr>
            <a:solidFill>
              <a:srgbClr val="00FF00"/>
            </a:solidFill>
          </c:spPr>
          <c:invertIfNegative val="0"/>
          <c:dPt>
            <c:idx val="1"/>
            <c:invertIfNegative val="0"/>
            <c:bubble3D val="0"/>
            <c:spPr>
              <a:solidFill>
                <a:srgbClr val="FFFF00"/>
              </a:solidFill>
            </c:spPr>
            <c:extLst>
              <c:ext xmlns:c16="http://schemas.microsoft.com/office/drawing/2014/chart" uri="{C3380CC4-5D6E-409C-BE32-E72D297353CC}">
                <c16:uniqueId val="{00000001-ADBB-408B-BA9A-89B284CFFA1D}"/>
              </c:ext>
            </c:extLst>
          </c:dPt>
          <c:dPt>
            <c:idx val="2"/>
            <c:invertIfNegative val="0"/>
            <c:bubble3D val="0"/>
            <c:spPr>
              <a:solidFill>
                <a:schemeClr val="accent6">
                  <a:lumMod val="75000"/>
                </a:schemeClr>
              </a:solidFill>
            </c:spPr>
            <c:extLst>
              <c:ext xmlns:c16="http://schemas.microsoft.com/office/drawing/2014/chart" uri="{C3380CC4-5D6E-409C-BE32-E72D297353CC}">
                <c16:uniqueId val="{00000003-ADBB-408B-BA9A-89B284CFFA1D}"/>
              </c:ext>
            </c:extLst>
          </c:dPt>
          <c:dPt>
            <c:idx val="3"/>
            <c:invertIfNegative val="0"/>
            <c:bubble3D val="0"/>
            <c:spPr>
              <a:solidFill>
                <a:srgbClr val="FF0000"/>
              </a:solidFill>
            </c:spPr>
            <c:extLst>
              <c:ext xmlns:c16="http://schemas.microsoft.com/office/drawing/2014/chart" uri="{C3380CC4-5D6E-409C-BE32-E72D297353CC}">
                <c16:uniqueId val="{00000005-ADBB-408B-BA9A-89B284CFFA1D}"/>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'GESTION FINANCIERA'!$W$65:$W$68</c:f>
              <c:numCache>
                <c:formatCode>General</c:formatCode>
                <c:ptCount val="4"/>
                <c:pt idx="0">
                  <c:v>1</c:v>
                </c:pt>
                <c:pt idx="1">
                  <c:v>0</c:v>
                </c:pt>
                <c:pt idx="2">
                  <c:v>1</c:v>
                </c:pt>
                <c:pt idx="3">
                  <c:v>0</c:v>
                </c:pt>
              </c:numCache>
            </c:numRef>
          </c:val>
          <c:extLst>
            <c:ext xmlns:c16="http://schemas.microsoft.com/office/drawing/2014/chart" uri="{C3380CC4-5D6E-409C-BE32-E72D297353CC}">
              <c16:uniqueId val="{00000006-ADBB-408B-BA9A-89B284CFFA1D}"/>
            </c:ext>
          </c:extLst>
        </c:ser>
        <c:ser>
          <c:idx val="1"/>
          <c:order val="1"/>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'GESTION FINANCIERA'!$X$65:$X$68</c:f>
              <c:numCache>
                <c:formatCode>General</c:formatCode>
                <c:ptCount val="4"/>
              </c:numCache>
            </c:numRef>
          </c:val>
          <c:extLst>
            <c:ext xmlns:c16="http://schemas.microsoft.com/office/drawing/2014/chart" uri="{C3380CC4-5D6E-409C-BE32-E72D297353CC}">
              <c16:uniqueId val="{00000007-ADBB-408B-BA9A-89B284CFFA1D}"/>
            </c:ext>
          </c:extLst>
        </c:ser>
        <c:ser>
          <c:idx val="2"/>
          <c:order val="2"/>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'GESTION FINANCIERA'!$Y$65:$Y$68</c:f>
              <c:numCache>
                <c:formatCode>General</c:formatCode>
                <c:ptCount val="4"/>
              </c:numCache>
            </c:numRef>
          </c:val>
          <c:extLst>
            <c:ext xmlns:c16="http://schemas.microsoft.com/office/drawing/2014/chart" uri="{C3380CC4-5D6E-409C-BE32-E72D297353CC}">
              <c16:uniqueId val="{00000008-ADBB-408B-BA9A-89B284CFFA1D}"/>
            </c:ext>
          </c:extLst>
        </c:ser>
        <c:dLbls>
          <c:showLegendKey val="0"/>
          <c:showVal val="1"/>
          <c:showCatName val="0"/>
          <c:showSerName val="0"/>
          <c:showPercent val="0"/>
          <c:showBubbleSize val="0"/>
        </c:dLbls>
        <c:gapWidth val="150"/>
        <c:shape val="box"/>
        <c:axId val="-151544672"/>
        <c:axId val="-151538688"/>
        <c:axId val="0"/>
      </c:bar3DChart>
      <c:catAx>
        <c:axId val="-151544672"/>
        <c:scaling>
          <c:orientation val="minMax"/>
        </c:scaling>
        <c:delete val="1"/>
        <c:axPos val="b"/>
        <c:title>
          <c:tx>
            <c:rich>
              <a:bodyPr/>
              <a:lstStyle/>
              <a:p>
                <a:pPr>
                  <a:defRPr/>
                </a:pPr>
                <a:r>
                  <a:rPr lang="es-CO"/>
                  <a:t>BAJO              MODERADO               ALTO                EXTREMO</a:t>
                </a:r>
              </a:p>
            </c:rich>
          </c:tx>
          <c:layout>
            <c:manualLayout>
              <c:xMode val="edge"/>
              <c:yMode val="edge"/>
              <c:x val="0.22152777777777777"/>
              <c:y val="0.88677055993000875"/>
            </c:manualLayout>
          </c:layout>
          <c:overlay val="0"/>
        </c:title>
        <c:majorTickMark val="out"/>
        <c:minorTickMark val="none"/>
        <c:tickLblPos val="nextTo"/>
        <c:crossAx val="-151538688"/>
        <c:crosses val="autoZero"/>
        <c:auto val="1"/>
        <c:lblAlgn val="ctr"/>
        <c:lblOffset val="100"/>
        <c:noMultiLvlLbl val="0"/>
      </c:catAx>
      <c:valAx>
        <c:axId val="-151538688"/>
        <c:scaling>
          <c:orientation val="minMax"/>
        </c:scaling>
        <c:delete val="0"/>
        <c:axPos val="l"/>
        <c:majorGridlines/>
        <c:numFmt formatCode="General" sourceLinked="1"/>
        <c:majorTickMark val="out"/>
        <c:minorTickMark val="none"/>
        <c:tickLblPos val="nextTo"/>
        <c:crossAx val="-151544672"/>
        <c:crosses val="autoZero"/>
        <c:crossBetween val="between"/>
      </c:valAx>
    </c:plotArea>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40"/>
      <c:rotY val="60"/>
      <c:rAngAx val="1"/>
    </c:view3D>
    <c:floor>
      <c:thickness val="0"/>
    </c:floor>
    <c:sideWall>
      <c:thickness val="0"/>
    </c:sideWall>
    <c:backWall>
      <c:thickness val="0"/>
    </c:backWall>
    <c:plotArea>
      <c:layout/>
      <c:bar3DChart>
        <c:barDir val="col"/>
        <c:grouping val="clustered"/>
        <c:varyColors val="0"/>
        <c:ser>
          <c:idx val="0"/>
          <c:order val="0"/>
          <c:invertIfNegative val="0"/>
          <c:dPt>
            <c:idx val="0"/>
            <c:invertIfNegative val="0"/>
            <c:bubble3D val="0"/>
            <c:spPr>
              <a:solidFill>
                <a:srgbClr val="00FF00"/>
              </a:solidFill>
            </c:spPr>
            <c:extLst>
              <c:ext xmlns:c16="http://schemas.microsoft.com/office/drawing/2014/chart" uri="{C3380CC4-5D6E-409C-BE32-E72D297353CC}">
                <c16:uniqueId val="{00000001-1D37-4055-8D42-24C63F9F910D}"/>
              </c:ext>
            </c:extLst>
          </c:dPt>
          <c:dPt>
            <c:idx val="1"/>
            <c:invertIfNegative val="0"/>
            <c:bubble3D val="0"/>
            <c:spPr>
              <a:solidFill>
                <a:srgbClr val="FFFF00"/>
              </a:solidFill>
            </c:spPr>
            <c:extLst>
              <c:ext xmlns:c16="http://schemas.microsoft.com/office/drawing/2014/chart" uri="{C3380CC4-5D6E-409C-BE32-E72D297353CC}">
                <c16:uniqueId val="{00000003-1D37-4055-8D42-24C63F9F910D}"/>
              </c:ext>
            </c:extLst>
          </c:dPt>
          <c:dPt>
            <c:idx val="2"/>
            <c:invertIfNegative val="0"/>
            <c:bubble3D val="0"/>
            <c:spPr>
              <a:solidFill>
                <a:schemeClr val="accent6">
                  <a:lumMod val="75000"/>
                </a:schemeClr>
              </a:solidFill>
            </c:spPr>
            <c:extLst>
              <c:ext xmlns:c16="http://schemas.microsoft.com/office/drawing/2014/chart" uri="{C3380CC4-5D6E-409C-BE32-E72D297353CC}">
                <c16:uniqueId val="{00000005-1D37-4055-8D42-24C63F9F910D}"/>
              </c:ext>
            </c:extLst>
          </c:dPt>
          <c:dPt>
            <c:idx val="3"/>
            <c:invertIfNegative val="0"/>
            <c:bubble3D val="0"/>
            <c:spPr>
              <a:solidFill>
                <a:srgbClr val="FF0000"/>
              </a:solidFill>
            </c:spPr>
            <c:extLst>
              <c:ext xmlns:c16="http://schemas.microsoft.com/office/drawing/2014/chart" uri="{C3380CC4-5D6E-409C-BE32-E72D297353CC}">
                <c16:uniqueId val="{00000007-1D37-4055-8D42-24C63F9F910D}"/>
              </c:ext>
            </c:extLst>
          </c:dPt>
          <c:val>
            <c:numRef>
              <c:f>'GESTION FINANCIERA'!$W$97:$W$100</c:f>
              <c:numCache>
                <c:formatCode>General</c:formatCode>
                <c:ptCount val="4"/>
                <c:pt idx="0">
                  <c:v>2</c:v>
                </c:pt>
                <c:pt idx="1">
                  <c:v>0</c:v>
                </c:pt>
                <c:pt idx="2">
                  <c:v>2</c:v>
                </c:pt>
                <c:pt idx="3">
                  <c:v>0</c:v>
                </c:pt>
              </c:numCache>
            </c:numRef>
          </c:val>
          <c:extLst>
            <c:ext xmlns:c16="http://schemas.microsoft.com/office/drawing/2014/chart" uri="{C3380CC4-5D6E-409C-BE32-E72D297353CC}">
              <c16:uniqueId val="{00000008-1D37-4055-8D42-24C63F9F910D}"/>
            </c:ext>
          </c:extLst>
        </c:ser>
        <c:ser>
          <c:idx val="1"/>
          <c:order val="1"/>
          <c:invertIfNegative val="0"/>
          <c:val>
            <c:numRef>
              <c:f>'GESTION FINANCIERA'!$X$97:$X$100</c:f>
              <c:numCache>
                <c:formatCode>General</c:formatCode>
                <c:ptCount val="4"/>
              </c:numCache>
            </c:numRef>
          </c:val>
          <c:extLst>
            <c:ext xmlns:c16="http://schemas.microsoft.com/office/drawing/2014/chart" uri="{C3380CC4-5D6E-409C-BE32-E72D297353CC}">
              <c16:uniqueId val="{00000009-1D37-4055-8D42-24C63F9F910D}"/>
            </c:ext>
          </c:extLst>
        </c:ser>
        <c:ser>
          <c:idx val="2"/>
          <c:order val="2"/>
          <c:invertIfNegative val="0"/>
          <c:val>
            <c:numRef>
              <c:f>'GESTION FINANCIERA'!$Y$97:$Y$100</c:f>
              <c:numCache>
                <c:formatCode>General</c:formatCode>
                <c:ptCount val="4"/>
              </c:numCache>
            </c:numRef>
          </c:val>
          <c:extLst>
            <c:ext xmlns:c16="http://schemas.microsoft.com/office/drawing/2014/chart" uri="{C3380CC4-5D6E-409C-BE32-E72D297353CC}">
              <c16:uniqueId val="{0000000A-1D37-4055-8D42-24C63F9F910D}"/>
            </c:ext>
          </c:extLst>
        </c:ser>
        <c:dLbls>
          <c:showLegendKey val="0"/>
          <c:showVal val="0"/>
          <c:showCatName val="0"/>
          <c:showSerName val="0"/>
          <c:showPercent val="0"/>
          <c:showBubbleSize val="0"/>
        </c:dLbls>
        <c:gapWidth val="150"/>
        <c:shape val="box"/>
        <c:axId val="-151542496"/>
        <c:axId val="-149813952"/>
        <c:axId val="0"/>
      </c:bar3DChart>
      <c:catAx>
        <c:axId val="-151542496"/>
        <c:scaling>
          <c:orientation val="minMax"/>
        </c:scaling>
        <c:delete val="1"/>
        <c:axPos val="b"/>
        <c:title>
          <c:tx>
            <c:rich>
              <a:bodyPr/>
              <a:lstStyle/>
              <a:p>
                <a:pPr>
                  <a:defRPr/>
                </a:pPr>
                <a:r>
                  <a:rPr lang="es-CO"/>
                  <a:t>BAJO</a:t>
                </a:r>
                <a:r>
                  <a:rPr lang="es-CO" baseline="0"/>
                  <a:t>                         MODERADO                                  ALTO                           EXTREMO</a:t>
                </a:r>
                <a:endParaRPr lang="es-CO"/>
              </a:p>
            </c:rich>
          </c:tx>
          <c:overlay val="0"/>
        </c:title>
        <c:majorTickMark val="out"/>
        <c:minorTickMark val="none"/>
        <c:tickLblPos val="nextTo"/>
        <c:crossAx val="-149813952"/>
        <c:crosses val="autoZero"/>
        <c:auto val="1"/>
        <c:lblAlgn val="ctr"/>
        <c:lblOffset val="100"/>
        <c:noMultiLvlLbl val="0"/>
      </c:catAx>
      <c:valAx>
        <c:axId val="-149813952"/>
        <c:scaling>
          <c:orientation val="minMax"/>
        </c:scaling>
        <c:delete val="0"/>
        <c:axPos val="l"/>
        <c:majorGridlines/>
        <c:numFmt formatCode="General" sourceLinked="1"/>
        <c:majorTickMark val="out"/>
        <c:minorTickMark val="none"/>
        <c:tickLblPos val="nextTo"/>
        <c:crossAx val="-151542496"/>
        <c:crosses val="autoZero"/>
        <c:crossBetween val="between"/>
      </c:valAx>
    </c:plotArea>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40"/>
      <c:rotY val="70"/>
      <c:rAngAx val="1"/>
    </c:view3D>
    <c:floor>
      <c:thickness val="0"/>
    </c:floor>
    <c:sideWall>
      <c:thickness val="0"/>
    </c:sideWall>
    <c:backWall>
      <c:thickness val="0"/>
    </c:backWall>
    <c:plotArea>
      <c:layout/>
      <c:bar3DChart>
        <c:barDir val="col"/>
        <c:grouping val="clustered"/>
        <c:varyColors val="0"/>
        <c:ser>
          <c:idx val="0"/>
          <c:order val="0"/>
          <c:invertIfNegative val="0"/>
          <c:dPt>
            <c:idx val="0"/>
            <c:invertIfNegative val="0"/>
            <c:bubble3D val="0"/>
            <c:spPr>
              <a:solidFill>
                <a:srgbClr val="00FF00"/>
              </a:solidFill>
            </c:spPr>
            <c:extLst>
              <c:ext xmlns:c16="http://schemas.microsoft.com/office/drawing/2014/chart" uri="{C3380CC4-5D6E-409C-BE32-E72D297353CC}">
                <c16:uniqueId val="{00000001-3430-4348-BDDD-94D35D305BF7}"/>
              </c:ext>
            </c:extLst>
          </c:dPt>
          <c:dPt>
            <c:idx val="1"/>
            <c:invertIfNegative val="0"/>
            <c:bubble3D val="0"/>
            <c:spPr>
              <a:solidFill>
                <a:srgbClr val="FFFF00"/>
              </a:solidFill>
            </c:spPr>
            <c:extLst>
              <c:ext xmlns:c16="http://schemas.microsoft.com/office/drawing/2014/chart" uri="{C3380CC4-5D6E-409C-BE32-E72D297353CC}">
                <c16:uniqueId val="{00000003-3430-4348-BDDD-94D35D305BF7}"/>
              </c:ext>
            </c:extLst>
          </c:dPt>
          <c:dPt>
            <c:idx val="2"/>
            <c:invertIfNegative val="0"/>
            <c:bubble3D val="0"/>
            <c:spPr>
              <a:solidFill>
                <a:schemeClr val="accent6">
                  <a:lumMod val="75000"/>
                </a:schemeClr>
              </a:solidFill>
            </c:spPr>
            <c:extLst>
              <c:ext xmlns:c16="http://schemas.microsoft.com/office/drawing/2014/chart" uri="{C3380CC4-5D6E-409C-BE32-E72D297353CC}">
                <c16:uniqueId val="{00000005-3430-4348-BDDD-94D35D305BF7}"/>
              </c:ext>
            </c:extLst>
          </c:dPt>
          <c:dPt>
            <c:idx val="3"/>
            <c:invertIfNegative val="0"/>
            <c:bubble3D val="0"/>
            <c:spPr>
              <a:solidFill>
                <a:srgbClr val="FF0000"/>
              </a:solidFill>
            </c:spPr>
            <c:extLst>
              <c:ext xmlns:c16="http://schemas.microsoft.com/office/drawing/2014/chart" uri="{C3380CC4-5D6E-409C-BE32-E72D297353CC}">
                <c16:uniqueId val="{00000007-3430-4348-BDDD-94D35D305BF7}"/>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'[1]GESTION FINANCIERA'!$W$32:$W$35</c:f>
              <c:numCache>
                <c:formatCode>General</c:formatCode>
                <c:ptCount val="4"/>
                <c:pt idx="0">
                  <c:v>0</c:v>
                </c:pt>
                <c:pt idx="1">
                  <c:v>8</c:v>
                </c:pt>
                <c:pt idx="2">
                  <c:v>3</c:v>
                </c:pt>
                <c:pt idx="3">
                  <c:v>0</c:v>
                </c:pt>
              </c:numCache>
            </c:numRef>
          </c:val>
          <c:extLst>
            <c:ext xmlns:c16="http://schemas.microsoft.com/office/drawing/2014/chart" uri="{C3380CC4-5D6E-409C-BE32-E72D297353CC}">
              <c16:uniqueId val="{00000008-3430-4348-BDDD-94D35D305BF7}"/>
            </c:ext>
          </c:extLst>
        </c:ser>
        <c:ser>
          <c:idx val="1"/>
          <c:order val="1"/>
          <c:invertIfNegative val="0"/>
          <c:val>
            <c:numRef>
              <c:f>'[1]GESTION FINANCIERA'!$X$32:$X$35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9-3430-4348-BDDD-94D35D305BF7}"/>
            </c:ext>
          </c:extLst>
        </c:ser>
        <c:ser>
          <c:idx val="2"/>
          <c:order val="2"/>
          <c:invertIfNegative val="0"/>
          <c:val>
            <c:numRef>
              <c:f>'[1]GESTION FINANCIERA'!$Y$32:$Y$35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A-3430-4348-BDDD-94D35D305BF7}"/>
            </c:ext>
          </c:extLst>
        </c:ser>
        <c:dLbls>
          <c:showLegendKey val="0"/>
          <c:showVal val="0"/>
          <c:showCatName val="0"/>
          <c:showSerName val="0"/>
          <c:showPercent val="0"/>
          <c:showBubbleSize val="0"/>
        </c:dLbls>
        <c:gapWidth val="150"/>
        <c:shape val="box"/>
        <c:axId val="-149810688"/>
        <c:axId val="-149801440"/>
        <c:axId val="0"/>
      </c:bar3DChart>
      <c:catAx>
        <c:axId val="-149810688"/>
        <c:scaling>
          <c:orientation val="minMax"/>
        </c:scaling>
        <c:delete val="1"/>
        <c:axPos val="b"/>
        <c:title>
          <c:tx>
            <c:rich>
              <a:bodyPr/>
              <a:lstStyle/>
              <a:p>
                <a:pPr>
                  <a:defRPr/>
                </a:pPr>
                <a:r>
                  <a:rPr lang="es-CO"/>
                  <a:t>    BAJO                       MODERADO</a:t>
                </a:r>
                <a:r>
                  <a:rPr lang="es-CO" baseline="0"/>
                  <a:t>              </a:t>
                </a:r>
                <a:r>
                  <a:rPr lang="es-CO"/>
                  <a:t>          ALTO                        EXTREMO</a:t>
                </a:r>
              </a:p>
            </c:rich>
          </c:tx>
          <c:overlay val="0"/>
        </c:title>
        <c:majorTickMark val="out"/>
        <c:minorTickMark val="none"/>
        <c:tickLblPos val="nextTo"/>
        <c:crossAx val="-149801440"/>
        <c:crosses val="autoZero"/>
        <c:auto val="1"/>
        <c:lblAlgn val="ctr"/>
        <c:lblOffset val="100"/>
        <c:noMultiLvlLbl val="0"/>
      </c:catAx>
      <c:valAx>
        <c:axId val="-149801440"/>
        <c:scaling>
          <c:orientation val="minMax"/>
        </c:scaling>
        <c:delete val="0"/>
        <c:axPos val="l"/>
        <c:majorGridlines/>
        <c:numFmt formatCode="General" sourceLinked="1"/>
        <c:majorTickMark val="out"/>
        <c:minorTickMark val="none"/>
        <c:tickLblPos val="nextTo"/>
        <c:crossAx val="-149810688"/>
        <c:crosses val="autoZero"/>
        <c:crossBetween val="between"/>
      </c:valAx>
    </c:plotArea>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50"/>
      <c:rotY val="70"/>
      <c:rAngAx val="1"/>
    </c:view3D>
    <c:floor>
      <c:thickness val="0"/>
    </c:floor>
    <c:sideWall>
      <c:thickness val="0"/>
    </c:sideWall>
    <c:backWall>
      <c:thickness val="0"/>
    </c:backWall>
    <c:plotArea>
      <c:layout/>
      <c:bar3DChart>
        <c:barDir val="col"/>
        <c:grouping val="clustered"/>
        <c:varyColors val="0"/>
        <c:ser>
          <c:idx val="0"/>
          <c:order val="0"/>
          <c:spPr>
            <a:solidFill>
              <a:srgbClr val="00FF00"/>
            </a:solidFill>
          </c:spPr>
          <c:invertIfNegative val="0"/>
          <c:dPt>
            <c:idx val="1"/>
            <c:invertIfNegative val="0"/>
            <c:bubble3D val="0"/>
            <c:spPr>
              <a:solidFill>
                <a:srgbClr val="FFFF00"/>
              </a:solidFill>
            </c:spPr>
            <c:extLst>
              <c:ext xmlns:c16="http://schemas.microsoft.com/office/drawing/2014/chart" uri="{C3380CC4-5D6E-409C-BE32-E72D297353CC}">
                <c16:uniqueId val="{00000001-ADBB-408B-BA9A-89B284CFFA1D}"/>
              </c:ext>
            </c:extLst>
          </c:dPt>
          <c:dPt>
            <c:idx val="2"/>
            <c:invertIfNegative val="0"/>
            <c:bubble3D val="0"/>
            <c:spPr>
              <a:solidFill>
                <a:schemeClr val="accent6">
                  <a:lumMod val="75000"/>
                </a:schemeClr>
              </a:solidFill>
            </c:spPr>
            <c:extLst>
              <c:ext xmlns:c16="http://schemas.microsoft.com/office/drawing/2014/chart" uri="{C3380CC4-5D6E-409C-BE32-E72D297353CC}">
                <c16:uniqueId val="{00000003-ADBB-408B-BA9A-89B284CFFA1D}"/>
              </c:ext>
            </c:extLst>
          </c:dPt>
          <c:dPt>
            <c:idx val="3"/>
            <c:invertIfNegative val="0"/>
            <c:bubble3D val="0"/>
            <c:spPr>
              <a:solidFill>
                <a:srgbClr val="FF0000"/>
              </a:solidFill>
            </c:spPr>
            <c:extLst>
              <c:ext xmlns:c16="http://schemas.microsoft.com/office/drawing/2014/chart" uri="{C3380CC4-5D6E-409C-BE32-E72D297353CC}">
                <c16:uniqueId val="{00000005-ADBB-408B-BA9A-89B284CFFA1D}"/>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'[1]GESTION FINANCIERA'!$W$65:$W$68</c:f>
              <c:numCache>
                <c:formatCode>General</c:formatCode>
                <c:ptCount val="4"/>
                <c:pt idx="0">
                  <c:v>1</c:v>
                </c:pt>
                <c:pt idx="1">
                  <c:v>0</c:v>
                </c:pt>
                <c:pt idx="2">
                  <c:v>1</c:v>
                </c:pt>
                <c:pt idx="3">
                  <c:v>0</c:v>
                </c:pt>
              </c:numCache>
            </c:numRef>
          </c:val>
          <c:extLst>
            <c:ext xmlns:c16="http://schemas.microsoft.com/office/drawing/2014/chart" uri="{C3380CC4-5D6E-409C-BE32-E72D297353CC}">
              <c16:uniqueId val="{00000006-ADBB-408B-BA9A-89B284CFFA1D}"/>
            </c:ext>
          </c:extLst>
        </c:ser>
        <c:ser>
          <c:idx val="1"/>
          <c:order val="1"/>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'[1]GESTION FINANCIERA'!$X$65:$X$68</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7-ADBB-408B-BA9A-89B284CFFA1D}"/>
            </c:ext>
          </c:extLst>
        </c:ser>
        <c:ser>
          <c:idx val="2"/>
          <c:order val="2"/>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'[1]GESTION FINANCIERA'!$Y$65:$Y$68</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ADBB-408B-BA9A-89B284CFFA1D}"/>
            </c:ext>
          </c:extLst>
        </c:ser>
        <c:dLbls>
          <c:showLegendKey val="0"/>
          <c:showVal val="1"/>
          <c:showCatName val="0"/>
          <c:showSerName val="0"/>
          <c:showPercent val="0"/>
          <c:showBubbleSize val="0"/>
        </c:dLbls>
        <c:gapWidth val="150"/>
        <c:shape val="box"/>
        <c:axId val="-149807968"/>
        <c:axId val="-149806880"/>
        <c:axId val="0"/>
      </c:bar3DChart>
      <c:catAx>
        <c:axId val="-149807968"/>
        <c:scaling>
          <c:orientation val="minMax"/>
        </c:scaling>
        <c:delete val="1"/>
        <c:axPos val="b"/>
        <c:title>
          <c:tx>
            <c:rich>
              <a:bodyPr/>
              <a:lstStyle/>
              <a:p>
                <a:pPr>
                  <a:defRPr/>
                </a:pPr>
                <a:r>
                  <a:rPr lang="es-CO"/>
                  <a:t>BAJO              MODERADO               ALTO                EXTREMO</a:t>
                </a:r>
              </a:p>
            </c:rich>
          </c:tx>
          <c:layout>
            <c:manualLayout>
              <c:xMode val="edge"/>
              <c:yMode val="edge"/>
              <c:x val="0.22152777777777777"/>
              <c:y val="0.88677055993000875"/>
            </c:manualLayout>
          </c:layout>
          <c:overlay val="0"/>
        </c:title>
        <c:majorTickMark val="out"/>
        <c:minorTickMark val="none"/>
        <c:tickLblPos val="nextTo"/>
        <c:crossAx val="-149806880"/>
        <c:crosses val="autoZero"/>
        <c:auto val="1"/>
        <c:lblAlgn val="ctr"/>
        <c:lblOffset val="100"/>
        <c:noMultiLvlLbl val="0"/>
      </c:catAx>
      <c:valAx>
        <c:axId val="-149806880"/>
        <c:scaling>
          <c:orientation val="minMax"/>
        </c:scaling>
        <c:delete val="0"/>
        <c:axPos val="l"/>
        <c:majorGridlines/>
        <c:numFmt formatCode="General" sourceLinked="1"/>
        <c:majorTickMark val="out"/>
        <c:minorTickMark val="none"/>
        <c:tickLblPos val="nextTo"/>
        <c:crossAx val="-149807968"/>
        <c:crosses val="autoZero"/>
        <c:crossBetween val="between"/>
      </c:valAx>
    </c:plotArea>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40"/>
      <c:rotY val="60"/>
      <c:rAngAx val="1"/>
    </c:view3D>
    <c:floor>
      <c:thickness val="0"/>
    </c:floor>
    <c:sideWall>
      <c:thickness val="0"/>
    </c:sideWall>
    <c:backWall>
      <c:thickness val="0"/>
    </c:backWall>
    <c:plotArea>
      <c:layout/>
      <c:bar3DChart>
        <c:barDir val="col"/>
        <c:grouping val="clustered"/>
        <c:varyColors val="0"/>
        <c:ser>
          <c:idx val="0"/>
          <c:order val="0"/>
          <c:invertIfNegative val="0"/>
          <c:dPt>
            <c:idx val="0"/>
            <c:invertIfNegative val="0"/>
            <c:bubble3D val="0"/>
            <c:spPr>
              <a:solidFill>
                <a:srgbClr val="00FF00"/>
              </a:solidFill>
            </c:spPr>
            <c:extLst>
              <c:ext xmlns:c16="http://schemas.microsoft.com/office/drawing/2014/chart" uri="{C3380CC4-5D6E-409C-BE32-E72D297353CC}">
                <c16:uniqueId val="{00000001-1D37-4055-8D42-24C63F9F910D}"/>
              </c:ext>
            </c:extLst>
          </c:dPt>
          <c:dPt>
            <c:idx val="1"/>
            <c:invertIfNegative val="0"/>
            <c:bubble3D val="0"/>
            <c:spPr>
              <a:solidFill>
                <a:srgbClr val="FFFF00"/>
              </a:solidFill>
            </c:spPr>
            <c:extLst>
              <c:ext xmlns:c16="http://schemas.microsoft.com/office/drawing/2014/chart" uri="{C3380CC4-5D6E-409C-BE32-E72D297353CC}">
                <c16:uniqueId val="{00000003-1D37-4055-8D42-24C63F9F910D}"/>
              </c:ext>
            </c:extLst>
          </c:dPt>
          <c:dPt>
            <c:idx val="2"/>
            <c:invertIfNegative val="0"/>
            <c:bubble3D val="0"/>
            <c:spPr>
              <a:solidFill>
                <a:schemeClr val="accent6">
                  <a:lumMod val="75000"/>
                </a:schemeClr>
              </a:solidFill>
            </c:spPr>
            <c:extLst>
              <c:ext xmlns:c16="http://schemas.microsoft.com/office/drawing/2014/chart" uri="{C3380CC4-5D6E-409C-BE32-E72D297353CC}">
                <c16:uniqueId val="{00000005-1D37-4055-8D42-24C63F9F910D}"/>
              </c:ext>
            </c:extLst>
          </c:dPt>
          <c:dPt>
            <c:idx val="3"/>
            <c:invertIfNegative val="0"/>
            <c:bubble3D val="0"/>
            <c:spPr>
              <a:solidFill>
                <a:srgbClr val="FF0000"/>
              </a:solidFill>
            </c:spPr>
            <c:extLst>
              <c:ext xmlns:c16="http://schemas.microsoft.com/office/drawing/2014/chart" uri="{C3380CC4-5D6E-409C-BE32-E72D297353CC}">
                <c16:uniqueId val="{00000007-1D37-4055-8D42-24C63F9F910D}"/>
              </c:ext>
            </c:extLst>
          </c:dPt>
          <c:val>
            <c:numRef>
              <c:f>'[1]GESTION FINANCIERA'!$W$89:$W$92</c:f>
              <c:numCache>
                <c:formatCode>General</c:formatCode>
                <c:ptCount val="4"/>
                <c:pt idx="0">
                  <c:v>2</c:v>
                </c:pt>
                <c:pt idx="1">
                  <c:v>0</c:v>
                </c:pt>
                <c:pt idx="2">
                  <c:v>2</c:v>
                </c:pt>
                <c:pt idx="3">
                  <c:v>0</c:v>
                </c:pt>
              </c:numCache>
            </c:numRef>
          </c:val>
          <c:extLst>
            <c:ext xmlns:c16="http://schemas.microsoft.com/office/drawing/2014/chart" uri="{C3380CC4-5D6E-409C-BE32-E72D297353CC}">
              <c16:uniqueId val="{00000008-1D37-4055-8D42-24C63F9F910D}"/>
            </c:ext>
          </c:extLst>
        </c:ser>
        <c:ser>
          <c:idx val="1"/>
          <c:order val="1"/>
          <c:invertIfNegative val="0"/>
          <c:val>
            <c:numRef>
              <c:f>'[1]GESTION FINANCIERA'!$X$89:$X$92</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9-1D37-4055-8D42-24C63F9F910D}"/>
            </c:ext>
          </c:extLst>
        </c:ser>
        <c:ser>
          <c:idx val="2"/>
          <c:order val="2"/>
          <c:invertIfNegative val="0"/>
          <c:val>
            <c:numRef>
              <c:f>'[1]GESTION FINANCIERA'!$Y$89:$Y$92</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A-1D37-4055-8D42-24C63F9F910D}"/>
            </c:ext>
          </c:extLst>
        </c:ser>
        <c:dLbls>
          <c:showLegendKey val="0"/>
          <c:showVal val="0"/>
          <c:showCatName val="0"/>
          <c:showSerName val="0"/>
          <c:showPercent val="0"/>
          <c:showBubbleSize val="0"/>
        </c:dLbls>
        <c:gapWidth val="150"/>
        <c:shape val="box"/>
        <c:axId val="-149798720"/>
        <c:axId val="-149802528"/>
        <c:axId val="0"/>
      </c:bar3DChart>
      <c:catAx>
        <c:axId val="-149798720"/>
        <c:scaling>
          <c:orientation val="minMax"/>
        </c:scaling>
        <c:delete val="1"/>
        <c:axPos val="b"/>
        <c:title>
          <c:tx>
            <c:rich>
              <a:bodyPr/>
              <a:lstStyle/>
              <a:p>
                <a:pPr>
                  <a:defRPr/>
                </a:pPr>
                <a:r>
                  <a:rPr lang="es-CO"/>
                  <a:t>BAJO</a:t>
                </a:r>
                <a:r>
                  <a:rPr lang="es-CO" baseline="0"/>
                  <a:t>                         MODERADO                                  ALTO                           EXTREMO</a:t>
                </a:r>
                <a:endParaRPr lang="es-CO"/>
              </a:p>
            </c:rich>
          </c:tx>
          <c:overlay val="0"/>
        </c:title>
        <c:majorTickMark val="out"/>
        <c:minorTickMark val="none"/>
        <c:tickLblPos val="nextTo"/>
        <c:crossAx val="-149802528"/>
        <c:crosses val="autoZero"/>
        <c:auto val="1"/>
        <c:lblAlgn val="ctr"/>
        <c:lblOffset val="100"/>
        <c:noMultiLvlLbl val="0"/>
      </c:catAx>
      <c:valAx>
        <c:axId val="-149802528"/>
        <c:scaling>
          <c:orientation val="minMax"/>
        </c:scaling>
        <c:delete val="0"/>
        <c:axPos val="l"/>
        <c:majorGridlines/>
        <c:numFmt formatCode="General" sourceLinked="1"/>
        <c:majorTickMark val="out"/>
        <c:minorTickMark val="none"/>
        <c:tickLblPos val="nextTo"/>
        <c:crossAx val="-149798720"/>
        <c:crosses val="autoZero"/>
        <c:crossBetween val="between"/>
      </c:valAx>
    </c:plotArea>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invertIfNegative val="0"/>
          <c:dPt>
            <c:idx val="0"/>
            <c:invertIfNegative val="0"/>
            <c:bubble3D val="0"/>
            <c:spPr>
              <a:solidFill>
                <a:srgbClr val="00FF00"/>
              </a:solidFill>
            </c:spPr>
            <c:extLst>
              <c:ext xmlns:c16="http://schemas.microsoft.com/office/drawing/2014/chart" uri="{C3380CC4-5D6E-409C-BE32-E72D297353CC}">
                <c16:uniqueId val="{00000001-89D5-4791-B9A2-DF6EB7C6F193}"/>
              </c:ext>
            </c:extLst>
          </c:dPt>
          <c:dPt>
            <c:idx val="1"/>
            <c:invertIfNegative val="0"/>
            <c:bubble3D val="0"/>
            <c:spPr>
              <a:solidFill>
                <a:srgbClr val="FFFF00"/>
              </a:solidFill>
            </c:spPr>
            <c:extLst>
              <c:ext xmlns:c16="http://schemas.microsoft.com/office/drawing/2014/chart" uri="{C3380CC4-5D6E-409C-BE32-E72D297353CC}">
                <c16:uniqueId val="{00000003-89D5-4791-B9A2-DF6EB7C6F193}"/>
              </c:ext>
            </c:extLst>
          </c:dPt>
          <c:dPt>
            <c:idx val="2"/>
            <c:invertIfNegative val="0"/>
            <c:bubble3D val="0"/>
            <c:spPr>
              <a:solidFill>
                <a:srgbClr val="FF6600"/>
              </a:solidFill>
            </c:spPr>
            <c:extLst>
              <c:ext xmlns:c16="http://schemas.microsoft.com/office/drawing/2014/chart" uri="{C3380CC4-5D6E-409C-BE32-E72D297353CC}">
                <c16:uniqueId val="{00000005-89D5-4791-B9A2-DF6EB7C6F193}"/>
              </c:ext>
            </c:extLst>
          </c:dPt>
          <c:dPt>
            <c:idx val="3"/>
            <c:invertIfNegative val="0"/>
            <c:bubble3D val="0"/>
            <c:spPr>
              <a:solidFill>
                <a:srgbClr val="FF0000"/>
              </a:solidFill>
            </c:spPr>
            <c:extLst>
              <c:ext xmlns:c16="http://schemas.microsoft.com/office/drawing/2014/chart" uri="{C3380CC4-5D6E-409C-BE32-E72D297353CC}">
                <c16:uniqueId val="{00000007-89D5-4791-B9A2-DF6EB7C6F193}"/>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'INF Y COMUNICACION'!$W$15:$W$18</c:f>
              <c:numCache>
                <c:formatCode>General</c:formatCode>
                <c:ptCount val="4"/>
                <c:pt idx="0">
                  <c:v>2</c:v>
                </c:pt>
                <c:pt idx="1">
                  <c:v>1</c:v>
                </c:pt>
                <c:pt idx="2">
                  <c:v>0</c:v>
                </c:pt>
                <c:pt idx="3">
                  <c:v>0</c:v>
                </c:pt>
              </c:numCache>
            </c:numRef>
          </c:val>
          <c:extLst>
            <c:ext xmlns:c16="http://schemas.microsoft.com/office/drawing/2014/chart" uri="{C3380CC4-5D6E-409C-BE32-E72D297353CC}">
              <c16:uniqueId val="{00000008-89D5-4791-B9A2-DF6EB7C6F193}"/>
            </c:ext>
          </c:extLst>
        </c:ser>
        <c:ser>
          <c:idx val="1"/>
          <c:order val="1"/>
          <c:invertIfNegative val="0"/>
          <c:val>
            <c:numRef>
              <c:f>'INF Y COMUNICACION'!$X$15:$X$18</c:f>
              <c:numCache>
                <c:formatCode>General</c:formatCode>
                <c:ptCount val="4"/>
              </c:numCache>
            </c:numRef>
          </c:val>
          <c:extLst>
            <c:ext xmlns:c16="http://schemas.microsoft.com/office/drawing/2014/chart" uri="{C3380CC4-5D6E-409C-BE32-E72D297353CC}">
              <c16:uniqueId val="{00000009-89D5-4791-B9A2-DF6EB7C6F193}"/>
            </c:ext>
          </c:extLst>
        </c:ser>
        <c:ser>
          <c:idx val="2"/>
          <c:order val="2"/>
          <c:invertIfNegative val="0"/>
          <c:val>
            <c:numRef>
              <c:f>'INF Y COMUNICACION'!$Y$15:$Y$18</c:f>
              <c:numCache>
                <c:formatCode>General</c:formatCode>
                <c:ptCount val="4"/>
              </c:numCache>
            </c:numRef>
          </c:val>
          <c:extLst>
            <c:ext xmlns:c16="http://schemas.microsoft.com/office/drawing/2014/chart" uri="{C3380CC4-5D6E-409C-BE32-E72D297353CC}">
              <c16:uniqueId val="{0000000A-89D5-4791-B9A2-DF6EB7C6F193}"/>
            </c:ext>
          </c:extLst>
        </c:ser>
        <c:dLbls>
          <c:showLegendKey val="0"/>
          <c:showVal val="0"/>
          <c:showCatName val="0"/>
          <c:showSerName val="0"/>
          <c:showPercent val="0"/>
          <c:showBubbleSize val="0"/>
        </c:dLbls>
        <c:gapWidth val="150"/>
        <c:shape val="box"/>
        <c:axId val="-149800896"/>
        <c:axId val="-149810144"/>
        <c:axId val="0"/>
      </c:bar3DChart>
      <c:catAx>
        <c:axId val="-149800896"/>
        <c:scaling>
          <c:orientation val="minMax"/>
        </c:scaling>
        <c:delete val="1"/>
        <c:axPos val="b"/>
        <c:title>
          <c:tx>
            <c:rich>
              <a:bodyPr/>
              <a:lstStyle/>
              <a:p>
                <a:pPr>
                  <a:defRPr/>
                </a:pPr>
                <a:r>
                  <a:rPr lang="es-CO"/>
                  <a:t>BAJO                       </a:t>
                </a:r>
                <a:r>
                  <a:rPr lang="es-CO" baseline="0"/>
                  <a:t>   MODERADO                                ALTO                                   EXTREMO</a:t>
                </a:r>
                <a:endParaRPr lang="es-CO"/>
              </a:p>
            </c:rich>
          </c:tx>
          <c:overlay val="0"/>
        </c:title>
        <c:majorTickMark val="out"/>
        <c:minorTickMark val="none"/>
        <c:tickLblPos val="nextTo"/>
        <c:crossAx val="-149810144"/>
        <c:crosses val="autoZero"/>
        <c:auto val="1"/>
        <c:lblAlgn val="ctr"/>
        <c:lblOffset val="100"/>
        <c:noMultiLvlLbl val="0"/>
      </c:catAx>
      <c:valAx>
        <c:axId val="-149810144"/>
        <c:scaling>
          <c:orientation val="minMax"/>
        </c:scaling>
        <c:delete val="0"/>
        <c:axPos val="l"/>
        <c:majorGridlines/>
        <c:numFmt formatCode="General" sourceLinked="1"/>
        <c:majorTickMark val="out"/>
        <c:minorTickMark val="none"/>
        <c:tickLblPos val="nextTo"/>
        <c:crossAx val="-149800896"/>
        <c:crosses val="autoZero"/>
        <c:crossBetween val="between"/>
      </c:valAx>
    </c:plotArea>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40"/>
      <c:rotY val="40"/>
      <c:rAngAx val="1"/>
    </c:view3D>
    <c:floor>
      <c:thickness val="0"/>
    </c:floor>
    <c:sideWall>
      <c:thickness val="0"/>
    </c:sideWall>
    <c:backWall>
      <c:thickness val="0"/>
    </c:backWall>
    <c:plotArea>
      <c:layout/>
      <c:bar3DChart>
        <c:barDir val="col"/>
        <c:grouping val="clustered"/>
        <c:varyColors val="0"/>
        <c:ser>
          <c:idx val="0"/>
          <c:order val="0"/>
          <c:invertIfNegative val="0"/>
          <c:dPt>
            <c:idx val="0"/>
            <c:invertIfNegative val="0"/>
            <c:bubble3D val="0"/>
            <c:spPr>
              <a:solidFill>
                <a:srgbClr val="00FF00"/>
              </a:solidFill>
            </c:spPr>
            <c:extLst>
              <c:ext xmlns:c16="http://schemas.microsoft.com/office/drawing/2014/chart" uri="{C3380CC4-5D6E-409C-BE32-E72D297353CC}">
                <c16:uniqueId val="{00000001-DEB4-486D-B709-3B2026228271}"/>
              </c:ext>
            </c:extLst>
          </c:dPt>
          <c:dPt>
            <c:idx val="1"/>
            <c:invertIfNegative val="0"/>
            <c:bubble3D val="0"/>
            <c:spPr>
              <a:solidFill>
                <a:srgbClr val="FFFF00"/>
              </a:solidFill>
            </c:spPr>
            <c:extLst>
              <c:ext xmlns:c16="http://schemas.microsoft.com/office/drawing/2014/chart" uri="{C3380CC4-5D6E-409C-BE32-E72D297353CC}">
                <c16:uniqueId val="{00000003-DEB4-486D-B709-3B2026228271}"/>
              </c:ext>
            </c:extLst>
          </c:dPt>
          <c:dPt>
            <c:idx val="2"/>
            <c:invertIfNegative val="0"/>
            <c:bubble3D val="0"/>
            <c:spPr>
              <a:solidFill>
                <a:schemeClr val="accent6">
                  <a:lumMod val="75000"/>
                </a:schemeClr>
              </a:solidFill>
            </c:spPr>
            <c:extLst>
              <c:ext xmlns:c16="http://schemas.microsoft.com/office/drawing/2014/chart" uri="{C3380CC4-5D6E-409C-BE32-E72D297353CC}">
                <c16:uniqueId val="{00000005-DEB4-486D-B709-3B2026228271}"/>
              </c:ext>
            </c:extLst>
          </c:dPt>
          <c:dPt>
            <c:idx val="3"/>
            <c:invertIfNegative val="0"/>
            <c:bubble3D val="0"/>
            <c:spPr>
              <a:solidFill>
                <a:srgbClr val="FF0000"/>
              </a:solidFill>
            </c:spPr>
            <c:extLst>
              <c:ext xmlns:c16="http://schemas.microsoft.com/office/drawing/2014/chart" uri="{C3380CC4-5D6E-409C-BE32-E72D297353CC}">
                <c16:uniqueId val="{00000007-DEB4-486D-B709-3B2026228271}"/>
              </c:ext>
            </c:extLst>
          </c:dPt>
          <c:val>
            <c:numRef>
              <c:f>'TALENTO HUMANO'!$W$23:$W$26</c:f>
              <c:numCache>
                <c:formatCode>General</c:formatCode>
                <c:ptCount val="4"/>
                <c:pt idx="0">
                  <c:v>7</c:v>
                </c:pt>
                <c:pt idx="1">
                  <c:v>1</c:v>
                </c:pt>
                <c:pt idx="2">
                  <c:v>0</c:v>
                </c:pt>
                <c:pt idx="3">
                  <c:v>0</c:v>
                </c:pt>
              </c:numCache>
            </c:numRef>
          </c:val>
          <c:extLst>
            <c:ext xmlns:c16="http://schemas.microsoft.com/office/drawing/2014/chart" uri="{C3380CC4-5D6E-409C-BE32-E72D297353CC}">
              <c16:uniqueId val="{00000008-DEB4-486D-B709-3B2026228271}"/>
            </c:ext>
          </c:extLst>
        </c:ser>
        <c:ser>
          <c:idx val="1"/>
          <c:order val="1"/>
          <c:invertIfNegative val="0"/>
          <c:val>
            <c:numRef>
              <c:f>'TALENTO HUMANO'!$X$23:$X$26</c:f>
              <c:numCache>
                <c:formatCode>General</c:formatCode>
                <c:ptCount val="4"/>
              </c:numCache>
            </c:numRef>
          </c:val>
          <c:extLst>
            <c:ext xmlns:c16="http://schemas.microsoft.com/office/drawing/2014/chart" uri="{C3380CC4-5D6E-409C-BE32-E72D297353CC}">
              <c16:uniqueId val="{00000009-DEB4-486D-B709-3B2026228271}"/>
            </c:ext>
          </c:extLst>
        </c:ser>
        <c:ser>
          <c:idx val="2"/>
          <c:order val="2"/>
          <c:invertIfNegative val="0"/>
          <c:val>
            <c:numRef>
              <c:f>'TALENTO HUMANO'!$Y$23:$Y$26</c:f>
              <c:numCache>
                <c:formatCode>General</c:formatCode>
                <c:ptCount val="4"/>
              </c:numCache>
            </c:numRef>
          </c:val>
          <c:extLst>
            <c:ext xmlns:c16="http://schemas.microsoft.com/office/drawing/2014/chart" uri="{C3380CC4-5D6E-409C-BE32-E72D297353CC}">
              <c16:uniqueId val="{0000000A-DEB4-486D-B709-3B2026228271}"/>
            </c:ext>
          </c:extLst>
        </c:ser>
        <c:dLbls>
          <c:showLegendKey val="0"/>
          <c:showVal val="0"/>
          <c:showCatName val="0"/>
          <c:showSerName val="0"/>
          <c:showPercent val="0"/>
          <c:showBubbleSize val="0"/>
        </c:dLbls>
        <c:gapWidth val="150"/>
        <c:shape val="box"/>
        <c:axId val="-149809600"/>
        <c:axId val="-149806336"/>
        <c:axId val="0"/>
      </c:bar3DChart>
      <c:catAx>
        <c:axId val="-149809600"/>
        <c:scaling>
          <c:orientation val="minMax"/>
        </c:scaling>
        <c:delete val="1"/>
        <c:axPos val="b"/>
        <c:title>
          <c:tx>
            <c:rich>
              <a:bodyPr/>
              <a:lstStyle/>
              <a:p>
                <a:pPr>
                  <a:defRPr/>
                </a:pPr>
                <a:r>
                  <a:rPr lang="en-US"/>
                  <a:t>BAJO                        MODERADO</a:t>
                </a:r>
                <a:r>
                  <a:rPr lang="en-US" baseline="0"/>
                  <a:t>                          ALTO                     EXTREMO</a:t>
                </a:r>
                <a:endParaRPr lang="en-US"/>
              </a:p>
            </c:rich>
          </c:tx>
          <c:layout>
            <c:manualLayout>
              <c:xMode val="edge"/>
              <c:yMode val="edge"/>
              <c:x val="0.13410306588172655"/>
              <c:y val="0.87059747739865845"/>
            </c:manualLayout>
          </c:layout>
          <c:overlay val="0"/>
        </c:title>
        <c:majorTickMark val="out"/>
        <c:minorTickMark val="none"/>
        <c:tickLblPos val="nextTo"/>
        <c:crossAx val="-149806336"/>
        <c:crosses val="autoZero"/>
        <c:auto val="1"/>
        <c:lblAlgn val="ctr"/>
        <c:lblOffset val="100"/>
        <c:noMultiLvlLbl val="0"/>
      </c:catAx>
      <c:valAx>
        <c:axId val="-149806336"/>
        <c:scaling>
          <c:orientation val="minMax"/>
        </c:scaling>
        <c:delete val="0"/>
        <c:axPos val="l"/>
        <c:majorGridlines/>
        <c:numFmt formatCode="General" sourceLinked="1"/>
        <c:majorTickMark val="out"/>
        <c:minorTickMark val="none"/>
        <c:tickLblPos val="nextTo"/>
        <c:crossAx val="-149809600"/>
        <c:crosses val="autoZero"/>
        <c:crossBetween val="between"/>
      </c:valAx>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0"/>
      <c:rotY val="40"/>
      <c:rAngAx val="0"/>
    </c:view3D>
    <c:floor>
      <c:thickness val="0"/>
    </c:floor>
    <c:sideWall>
      <c:thickness val="0"/>
    </c:sideWall>
    <c:backWall>
      <c:thickness val="0"/>
    </c:backWall>
    <c:plotArea>
      <c:layout>
        <c:manualLayout>
          <c:layoutTarget val="inner"/>
          <c:xMode val="edge"/>
          <c:yMode val="edge"/>
          <c:x val="8.3214764216720361E-2"/>
          <c:y val="2.4620261787585859E-2"/>
          <c:w val="0.91466152619600849"/>
          <c:h val="0.89144026619027383"/>
        </c:manualLayout>
      </c:layout>
      <c:bar3DChart>
        <c:barDir val="col"/>
        <c:grouping val="clustered"/>
        <c:varyColors val="0"/>
        <c:ser>
          <c:idx val="0"/>
          <c:order val="0"/>
          <c:invertIfNegative val="0"/>
          <c:dPt>
            <c:idx val="0"/>
            <c:invertIfNegative val="0"/>
            <c:bubble3D val="0"/>
            <c:spPr>
              <a:solidFill>
                <a:srgbClr val="00FF00"/>
              </a:solidFill>
            </c:spPr>
            <c:extLst>
              <c:ext xmlns:c16="http://schemas.microsoft.com/office/drawing/2014/chart" uri="{C3380CC4-5D6E-409C-BE32-E72D297353CC}">
                <c16:uniqueId val="{00000001-8643-4A32-BAEC-83571A4754F5}"/>
              </c:ext>
            </c:extLst>
          </c:dPt>
          <c:dPt>
            <c:idx val="1"/>
            <c:invertIfNegative val="0"/>
            <c:bubble3D val="0"/>
            <c:spPr>
              <a:solidFill>
                <a:srgbClr val="FFFF00"/>
              </a:solidFill>
            </c:spPr>
            <c:extLst>
              <c:ext xmlns:c16="http://schemas.microsoft.com/office/drawing/2014/chart" uri="{C3380CC4-5D6E-409C-BE32-E72D297353CC}">
                <c16:uniqueId val="{00000003-8643-4A32-BAEC-83571A4754F5}"/>
              </c:ext>
            </c:extLst>
          </c:dPt>
          <c:dPt>
            <c:idx val="2"/>
            <c:invertIfNegative val="0"/>
            <c:bubble3D val="0"/>
            <c:spPr>
              <a:solidFill>
                <a:srgbClr val="FF6600"/>
              </a:solidFill>
            </c:spPr>
            <c:extLst>
              <c:ext xmlns:c16="http://schemas.microsoft.com/office/drawing/2014/chart" uri="{C3380CC4-5D6E-409C-BE32-E72D297353CC}">
                <c16:uniqueId val="{00000005-8643-4A32-BAEC-83571A4754F5}"/>
              </c:ext>
            </c:extLst>
          </c:dPt>
          <c:dPt>
            <c:idx val="3"/>
            <c:invertIfNegative val="0"/>
            <c:bubble3D val="0"/>
            <c:spPr>
              <a:solidFill>
                <a:srgbClr val="FF0000"/>
              </a:solidFill>
            </c:spPr>
            <c:extLst>
              <c:ext xmlns:c16="http://schemas.microsoft.com/office/drawing/2014/chart" uri="{C3380CC4-5D6E-409C-BE32-E72D297353CC}">
                <c16:uniqueId val="{00000007-8643-4A32-BAEC-83571A4754F5}"/>
              </c:ext>
            </c:extLst>
          </c:dPt>
          <c:val>
            <c:numRef>
              <c:f>'C. INTERNO'!$X$29:$X$32</c:f>
              <c:numCache>
                <c:formatCode>General</c:formatCode>
                <c:ptCount val="4"/>
                <c:pt idx="0">
                  <c:v>1</c:v>
                </c:pt>
                <c:pt idx="1">
                  <c:v>4</c:v>
                </c:pt>
                <c:pt idx="2">
                  <c:v>1</c:v>
                </c:pt>
                <c:pt idx="3">
                  <c:v>0</c:v>
                </c:pt>
              </c:numCache>
            </c:numRef>
          </c:val>
          <c:extLst>
            <c:ext xmlns:c16="http://schemas.microsoft.com/office/drawing/2014/chart" uri="{C3380CC4-5D6E-409C-BE32-E72D297353CC}">
              <c16:uniqueId val="{00000008-8643-4A32-BAEC-83571A4754F5}"/>
            </c:ext>
          </c:extLst>
        </c:ser>
        <c:ser>
          <c:idx val="1"/>
          <c:order val="1"/>
          <c:invertIfNegative val="0"/>
          <c:val>
            <c:numRef>
              <c:f>'C. INTERNO'!$Y$29:$Y$32</c:f>
              <c:numCache>
                <c:formatCode>General</c:formatCode>
                <c:ptCount val="4"/>
              </c:numCache>
            </c:numRef>
          </c:val>
          <c:extLst>
            <c:ext xmlns:c16="http://schemas.microsoft.com/office/drawing/2014/chart" uri="{C3380CC4-5D6E-409C-BE32-E72D297353CC}">
              <c16:uniqueId val="{00000009-8643-4A32-BAEC-83571A4754F5}"/>
            </c:ext>
          </c:extLst>
        </c:ser>
        <c:ser>
          <c:idx val="2"/>
          <c:order val="2"/>
          <c:invertIfNegative val="0"/>
          <c:val>
            <c:numRef>
              <c:f>'C. INTERNO'!$Z$29:$Z$32</c:f>
              <c:numCache>
                <c:formatCode>General</c:formatCode>
                <c:ptCount val="4"/>
              </c:numCache>
            </c:numRef>
          </c:val>
          <c:extLst>
            <c:ext xmlns:c16="http://schemas.microsoft.com/office/drawing/2014/chart" uri="{C3380CC4-5D6E-409C-BE32-E72D297353CC}">
              <c16:uniqueId val="{0000000A-8643-4A32-BAEC-83571A4754F5}"/>
            </c:ext>
          </c:extLst>
        </c:ser>
        <c:dLbls>
          <c:showLegendKey val="0"/>
          <c:showVal val="0"/>
          <c:showCatName val="0"/>
          <c:showSerName val="0"/>
          <c:showPercent val="0"/>
          <c:showBubbleSize val="0"/>
        </c:dLbls>
        <c:gapWidth val="0"/>
        <c:gapDepth val="0"/>
        <c:shape val="box"/>
        <c:axId val="-190609664"/>
        <c:axId val="-190609120"/>
        <c:axId val="0"/>
      </c:bar3DChart>
      <c:catAx>
        <c:axId val="-190609664"/>
        <c:scaling>
          <c:orientation val="minMax"/>
        </c:scaling>
        <c:delete val="0"/>
        <c:axPos val="b"/>
        <c:majorTickMark val="none"/>
        <c:minorTickMark val="none"/>
        <c:tickLblPos val="nextTo"/>
        <c:crossAx val="-190609120"/>
        <c:crosses val="autoZero"/>
        <c:auto val="1"/>
        <c:lblAlgn val="ctr"/>
        <c:lblOffset val="100"/>
        <c:noMultiLvlLbl val="0"/>
      </c:catAx>
      <c:valAx>
        <c:axId val="-190609120"/>
        <c:scaling>
          <c:orientation val="minMax"/>
        </c:scaling>
        <c:delete val="0"/>
        <c:axPos val="l"/>
        <c:majorGridlines/>
        <c:minorGridlines/>
        <c:numFmt formatCode="General" sourceLinked="1"/>
        <c:majorTickMark val="out"/>
        <c:minorTickMark val="none"/>
        <c:tickLblPos val="nextTo"/>
        <c:crossAx val="-190609664"/>
        <c:crosses val="autoZero"/>
        <c:crossBetween val="between"/>
      </c:valAx>
    </c:plotArea>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30"/>
      <c:rotY val="60"/>
      <c:rAngAx val="1"/>
    </c:view3D>
    <c:floor>
      <c:thickness val="0"/>
    </c:floor>
    <c:sideWall>
      <c:thickness val="0"/>
    </c:sideWall>
    <c:backWall>
      <c:thickness val="0"/>
    </c:backWall>
    <c:plotArea>
      <c:layout/>
      <c:bar3DChart>
        <c:barDir val="col"/>
        <c:grouping val="clustered"/>
        <c:varyColors val="0"/>
        <c:ser>
          <c:idx val="0"/>
          <c:order val="0"/>
          <c:invertIfNegative val="0"/>
          <c:dPt>
            <c:idx val="0"/>
            <c:invertIfNegative val="0"/>
            <c:bubble3D val="0"/>
            <c:spPr>
              <a:solidFill>
                <a:srgbClr val="00FF00"/>
              </a:solidFill>
            </c:spPr>
            <c:extLst>
              <c:ext xmlns:c16="http://schemas.microsoft.com/office/drawing/2014/chart" uri="{C3380CC4-5D6E-409C-BE32-E72D297353CC}">
                <c16:uniqueId val="{00000001-28D0-41F1-96AA-D212920A4B51}"/>
              </c:ext>
            </c:extLst>
          </c:dPt>
          <c:dPt>
            <c:idx val="1"/>
            <c:invertIfNegative val="0"/>
            <c:bubble3D val="0"/>
            <c:spPr>
              <a:solidFill>
                <a:srgbClr val="FFFF00"/>
              </a:solidFill>
            </c:spPr>
            <c:extLst>
              <c:ext xmlns:c16="http://schemas.microsoft.com/office/drawing/2014/chart" uri="{C3380CC4-5D6E-409C-BE32-E72D297353CC}">
                <c16:uniqueId val="{00000003-28D0-41F1-96AA-D212920A4B51}"/>
              </c:ext>
            </c:extLst>
          </c:dPt>
          <c:dPt>
            <c:idx val="2"/>
            <c:invertIfNegative val="0"/>
            <c:bubble3D val="0"/>
            <c:spPr>
              <a:solidFill>
                <a:schemeClr val="accent6">
                  <a:lumMod val="75000"/>
                </a:schemeClr>
              </a:solidFill>
            </c:spPr>
            <c:extLst>
              <c:ext xmlns:c16="http://schemas.microsoft.com/office/drawing/2014/chart" uri="{C3380CC4-5D6E-409C-BE32-E72D297353CC}">
                <c16:uniqueId val="{00000005-28D0-41F1-96AA-D212920A4B51}"/>
              </c:ext>
            </c:extLst>
          </c:dPt>
          <c:dPt>
            <c:idx val="3"/>
            <c:invertIfNegative val="0"/>
            <c:bubble3D val="0"/>
            <c:spPr>
              <a:solidFill>
                <a:srgbClr val="FF0000"/>
              </a:solidFill>
            </c:spPr>
            <c:extLst>
              <c:ext xmlns:c16="http://schemas.microsoft.com/office/drawing/2014/chart" uri="{C3380CC4-5D6E-409C-BE32-E72D297353CC}">
                <c16:uniqueId val="{00000007-28D0-41F1-96AA-D212920A4B51}"/>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SISTEMAS!$W$29:$W$32</c:f>
              <c:numCache>
                <c:formatCode>General</c:formatCode>
                <c:ptCount val="4"/>
                <c:pt idx="0">
                  <c:v>4</c:v>
                </c:pt>
                <c:pt idx="1">
                  <c:v>4</c:v>
                </c:pt>
                <c:pt idx="2">
                  <c:v>1</c:v>
                </c:pt>
                <c:pt idx="3">
                  <c:v>0</c:v>
                </c:pt>
              </c:numCache>
            </c:numRef>
          </c:val>
          <c:extLst>
            <c:ext xmlns:c16="http://schemas.microsoft.com/office/drawing/2014/chart" uri="{C3380CC4-5D6E-409C-BE32-E72D297353CC}">
              <c16:uniqueId val="{00000008-28D0-41F1-96AA-D212920A4B51}"/>
            </c:ext>
          </c:extLst>
        </c:ser>
        <c:ser>
          <c:idx val="1"/>
          <c:order val="1"/>
          <c:invertIfNegative val="0"/>
          <c:val>
            <c:numRef>
              <c:f>SISTEMAS!$X$29:$X$32</c:f>
              <c:numCache>
                <c:formatCode>General</c:formatCode>
                <c:ptCount val="4"/>
              </c:numCache>
            </c:numRef>
          </c:val>
          <c:extLst>
            <c:ext xmlns:c16="http://schemas.microsoft.com/office/drawing/2014/chart" uri="{C3380CC4-5D6E-409C-BE32-E72D297353CC}">
              <c16:uniqueId val="{00000009-28D0-41F1-96AA-D212920A4B51}"/>
            </c:ext>
          </c:extLst>
        </c:ser>
        <c:ser>
          <c:idx val="2"/>
          <c:order val="2"/>
          <c:invertIfNegative val="0"/>
          <c:val>
            <c:numRef>
              <c:f>SISTEMAS!$Y$29:$Y$32</c:f>
              <c:numCache>
                <c:formatCode>General</c:formatCode>
                <c:ptCount val="4"/>
              </c:numCache>
            </c:numRef>
          </c:val>
          <c:extLst>
            <c:ext xmlns:c16="http://schemas.microsoft.com/office/drawing/2014/chart" uri="{C3380CC4-5D6E-409C-BE32-E72D297353CC}">
              <c16:uniqueId val="{0000000A-28D0-41F1-96AA-D212920A4B51}"/>
            </c:ext>
          </c:extLst>
        </c:ser>
        <c:dLbls>
          <c:showLegendKey val="0"/>
          <c:showVal val="0"/>
          <c:showCatName val="0"/>
          <c:showSerName val="0"/>
          <c:showPercent val="0"/>
          <c:showBubbleSize val="0"/>
        </c:dLbls>
        <c:gapWidth val="150"/>
        <c:shape val="box"/>
        <c:axId val="-149804704"/>
        <c:axId val="-149804160"/>
        <c:axId val="0"/>
      </c:bar3DChart>
      <c:catAx>
        <c:axId val="-149804704"/>
        <c:scaling>
          <c:orientation val="minMax"/>
        </c:scaling>
        <c:delete val="1"/>
        <c:axPos val="b"/>
        <c:title>
          <c:tx>
            <c:rich>
              <a:bodyPr/>
              <a:lstStyle/>
              <a:p>
                <a:pPr>
                  <a:defRPr/>
                </a:pPr>
                <a:r>
                  <a:rPr lang="es-CO"/>
                  <a:t>BAJO                         MODERADO</a:t>
                </a:r>
                <a:r>
                  <a:rPr lang="es-CO" baseline="0"/>
                  <a:t>                         ALTO                      EXTREMO</a:t>
                </a:r>
                <a:endParaRPr lang="es-CO"/>
              </a:p>
            </c:rich>
          </c:tx>
          <c:layout>
            <c:manualLayout>
              <c:xMode val="edge"/>
              <c:yMode val="edge"/>
              <c:x val="0.11483934023680008"/>
              <c:y val="0.87068642461358992"/>
            </c:manualLayout>
          </c:layout>
          <c:overlay val="0"/>
        </c:title>
        <c:majorTickMark val="out"/>
        <c:minorTickMark val="none"/>
        <c:tickLblPos val="nextTo"/>
        <c:crossAx val="-149804160"/>
        <c:crosses val="autoZero"/>
        <c:auto val="1"/>
        <c:lblAlgn val="ctr"/>
        <c:lblOffset val="100"/>
        <c:noMultiLvlLbl val="0"/>
      </c:catAx>
      <c:valAx>
        <c:axId val="-149804160"/>
        <c:scaling>
          <c:orientation val="minMax"/>
        </c:scaling>
        <c:delete val="0"/>
        <c:axPos val="l"/>
        <c:majorGridlines/>
        <c:numFmt formatCode="General" sourceLinked="1"/>
        <c:majorTickMark val="out"/>
        <c:minorTickMark val="none"/>
        <c:tickLblPos val="nextTo"/>
        <c:crossAx val="-149804704"/>
        <c:crosses val="autoZero"/>
        <c:crossBetween val="between"/>
      </c:valAx>
    </c:plotArea>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055804312314838E-2"/>
          <c:y val="9.6984085280663032E-2"/>
          <c:w val="0.90911225785168093"/>
          <c:h val="0.70873663932801356"/>
        </c:manualLayout>
      </c:layout>
      <c:barChart>
        <c:barDir val="col"/>
        <c:grouping val="clustered"/>
        <c:varyColors val="0"/>
        <c:ser>
          <c:idx val="0"/>
          <c:order val="0"/>
          <c:invertIfNegative val="0"/>
          <c:dPt>
            <c:idx val="0"/>
            <c:invertIfNegative val="0"/>
            <c:bubble3D val="0"/>
            <c:spPr>
              <a:solidFill>
                <a:srgbClr val="00FF00"/>
              </a:solidFill>
            </c:spPr>
            <c:extLst>
              <c:ext xmlns:c16="http://schemas.microsoft.com/office/drawing/2014/chart" uri="{C3380CC4-5D6E-409C-BE32-E72D297353CC}">
                <c16:uniqueId val="{00000001-200E-40B1-91D4-B2E7258A9B98}"/>
              </c:ext>
            </c:extLst>
          </c:dPt>
          <c:dPt>
            <c:idx val="1"/>
            <c:invertIfNegative val="0"/>
            <c:bubble3D val="0"/>
            <c:spPr>
              <a:solidFill>
                <a:srgbClr val="FFFF00"/>
              </a:solidFill>
            </c:spPr>
            <c:extLst>
              <c:ext xmlns:c16="http://schemas.microsoft.com/office/drawing/2014/chart" uri="{C3380CC4-5D6E-409C-BE32-E72D297353CC}">
                <c16:uniqueId val="{00000003-200E-40B1-91D4-B2E7258A9B98}"/>
              </c:ext>
            </c:extLst>
          </c:dPt>
          <c:dPt>
            <c:idx val="2"/>
            <c:invertIfNegative val="0"/>
            <c:bubble3D val="0"/>
            <c:spPr>
              <a:solidFill>
                <a:schemeClr val="accent6">
                  <a:lumMod val="75000"/>
                </a:schemeClr>
              </a:solidFill>
            </c:spPr>
            <c:extLst>
              <c:ext xmlns:c16="http://schemas.microsoft.com/office/drawing/2014/chart" uri="{C3380CC4-5D6E-409C-BE32-E72D297353CC}">
                <c16:uniqueId val="{00000005-200E-40B1-91D4-B2E7258A9B98}"/>
              </c:ext>
            </c:extLst>
          </c:dPt>
          <c:dPt>
            <c:idx val="3"/>
            <c:invertIfNegative val="0"/>
            <c:bubble3D val="0"/>
            <c:spPr>
              <a:solidFill>
                <a:srgbClr val="FF0000"/>
              </a:solidFill>
            </c:spPr>
            <c:extLst>
              <c:ext xmlns:c16="http://schemas.microsoft.com/office/drawing/2014/chart" uri="{C3380CC4-5D6E-409C-BE32-E72D297353CC}">
                <c16:uniqueId val="{00000007-200E-40B1-91D4-B2E7258A9B98}"/>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trendlineType val="poly"/>
            <c:order val="2"/>
            <c:dispRSqr val="0"/>
            <c:dispEq val="0"/>
          </c:trendline>
          <c:cat>
            <c:strRef>
              <c:f>'Control Interno'!$Q$4:$Q$7</c:f>
              <c:strCache>
                <c:ptCount val="4"/>
                <c:pt idx="0">
                  <c:v>RIESGO BAJO</c:v>
                </c:pt>
                <c:pt idx="1">
                  <c:v>RIESGO MODERADO</c:v>
                </c:pt>
                <c:pt idx="2">
                  <c:v>RIESGO ALTO</c:v>
                </c:pt>
                <c:pt idx="3">
                  <c:v>RIESGO EXTREMO</c:v>
                </c:pt>
              </c:strCache>
            </c:strRef>
          </c:cat>
          <c:val>
            <c:numRef>
              <c:f>'Control Interno'!$R$4:$R$7</c:f>
              <c:numCache>
                <c:formatCode>General</c:formatCode>
                <c:ptCount val="4"/>
                <c:pt idx="0">
                  <c:v>1</c:v>
                </c:pt>
                <c:pt idx="1">
                  <c:v>2</c:v>
                </c:pt>
                <c:pt idx="2">
                  <c:v>2</c:v>
                </c:pt>
                <c:pt idx="3">
                  <c:v>0</c:v>
                </c:pt>
              </c:numCache>
            </c:numRef>
          </c:val>
          <c:extLst>
            <c:ext xmlns:c16="http://schemas.microsoft.com/office/drawing/2014/chart" uri="{C3380CC4-5D6E-409C-BE32-E72D297353CC}">
              <c16:uniqueId val="{00000009-200E-40B1-91D4-B2E7258A9B98}"/>
            </c:ext>
          </c:extLst>
        </c:ser>
        <c:ser>
          <c:idx val="1"/>
          <c:order val="1"/>
          <c:invertIfNegative val="0"/>
          <c:cat>
            <c:strRef>
              <c:f>'Control Interno'!$Q$4:$Q$7</c:f>
              <c:strCache>
                <c:ptCount val="4"/>
                <c:pt idx="0">
                  <c:v>RIESGO BAJO</c:v>
                </c:pt>
                <c:pt idx="1">
                  <c:v>RIESGO MODERADO</c:v>
                </c:pt>
                <c:pt idx="2">
                  <c:v>RIESGO ALTO</c:v>
                </c:pt>
                <c:pt idx="3">
                  <c:v>RIESGO EXTREMO</c:v>
                </c:pt>
              </c:strCache>
            </c:strRef>
          </c:cat>
          <c:val>
            <c:numRef>
              <c:f>'Control Interno'!$S$4:$S$7</c:f>
              <c:numCache>
                <c:formatCode>General</c:formatCode>
                <c:ptCount val="4"/>
              </c:numCache>
            </c:numRef>
          </c:val>
          <c:extLst>
            <c:ext xmlns:c16="http://schemas.microsoft.com/office/drawing/2014/chart" uri="{C3380CC4-5D6E-409C-BE32-E72D297353CC}">
              <c16:uniqueId val="{0000000A-200E-40B1-91D4-B2E7258A9B98}"/>
            </c:ext>
          </c:extLst>
        </c:ser>
        <c:dLbls>
          <c:showLegendKey val="0"/>
          <c:showVal val="0"/>
          <c:showCatName val="0"/>
          <c:showSerName val="0"/>
          <c:showPercent val="0"/>
          <c:showBubbleSize val="0"/>
        </c:dLbls>
        <c:gapWidth val="0"/>
        <c:axId val="-149800352"/>
        <c:axId val="-149799264"/>
      </c:barChart>
      <c:catAx>
        <c:axId val="-149800352"/>
        <c:scaling>
          <c:orientation val="minMax"/>
        </c:scaling>
        <c:delete val="0"/>
        <c:axPos val="b"/>
        <c:numFmt formatCode="General" sourceLinked="0"/>
        <c:majorTickMark val="none"/>
        <c:minorTickMark val="none"/>
        <c:tickLblPos val="nextTo"/>
        <c:crossAx val="-149799264"/>
        <c:crosses val="autoZero"/>
        <c:auto val="1"/>
        <c:lblAlgn val="ctr"/>
        <c:lblOffset val="100"/>
        <c:noMultiLvlLbl val="0"/>
      </c:catAx>
      <c:valAx>
        <c:axId val="-149799264"/>
        <c:scaling>
          <c:orientation val="minMax"/>
          <c:max val="5"/>
          <c:min val="0"/>
        </c:scaling>
        <c:delete val="0"/>
        <c:axPos val="l"/>
        <c:numFmt formatCode="General" sourceLinked="1"/>
        <c:majorTickMark val="out"/>
        <c:minorTickMark val="none"/>
        <c:tickLblPos val="nextTo"/>
        <c:crossAx val="-149800352"/>
        <c:crosses val="autoZero"/>
        <c:crossBetween val="between"/>
      </c:valAx>
    </c:plotArea>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invertIfNegative val="0"/>
          <c:dPt>
            <c:idx val="0"/>
            <c:invertIfNegative val="0"/>
            <c:bubble3D val="0"/>
            <c:spPr>
              <a:solidFill>
                <a:srgbClr val="00FF00"/>
              </a:solidFill>
            </c:spPr>
            <c:extLst>
              <c:ext xmlns:c16="http://schemas.microsoft.com/office/drawing/2014/chart" uri="{C3380CC4-5D6E-409C-BE32-E72D297353CC}">
                <c16:uniqueId val="{00000001-A914-4036-B487-A961D2CBBFFB}"/>
              </c:ext>
            </c:extLst>
          </c:dPt>
          <c:dPt>
            <c:idx val="1"/>
            <c:invertIfNegative val="0"/>
            <c:bubble3D val="0"/>
            <c:spPr>
              <a:solidFill>
                <a:srgbClr val="FFFF00"/>
              </a:solidFill>
            </c:spPr>
            <c:extLst>
              <c:ext xmlns:c16="http://schemas.microsoft.com/office/drawing/2014/chart" uri="{C3380CC4-5D6E-409C-BE32-E72D297353CC}">
                <c16:uniqueId val="{00000003-A914-4036-B487-A961D2CBBFFB}"/>
              </c:ext>
            </c:extLst>
          </c:dPt>
          <c:dPt>
            <c:idx val="2"/>
            <c:invertIfNegative val="0"/>
            <c:bubble3D val="0"/>
            <c:spPr>
              <a:solidFill>
                <a:schemeClr val="accent6">
                  <a:lumMod val="75000"/>
                </a:schemeClr>
              </a:solidFill>
            </c:spPr>
            <c:extLst>
              <c:ext xmlns:c16="http://schemas.microsoft.com/office/drawing/2014/chart" uri="{C3380CC4-5D6E-409C-BE32-E72D297353CC}">
                <c16:uniqueId val="{00000005-A914-4036-B487-A961D2CBBFFB}"/>
              </c:ext>
            </c:extLst>
          </c:dPt>
          <c:dPt>
            <c:idx val="3"/>
            <c:invertIfNegative val="0"/>
            <c:bubble3D val="0"/>
            <c:spPr>
              <a:solidFill>
                <a:srgbClr val="FF0000"/>
              </a:solidFill>
            </c:spPr>
            <c:extLst>
              <c:ext xmlns:c16="http://schemas.microsoft.com/office/drawing/2014/chart" uri="{C3380CC4-5D6E-409C-BE32-E72D297353CC}">
                <c16:uniqueId val="{00000007-A914-4036-B487-A961D2CBBFFB}"/>
              </c:ext>
            </c:extLst>
          </c:dPt>
          <c:trendline>
            <c:trendlineType val="poly"/>
            <c:order val="4"/>
            <c:dispRSqr val="0"/>
            <c:dispEq val="0"/>
          </c:trendline>
          <c:cat>
            <c:strRef>
              <c:f>'Control Interno'!$K$4:$K$7</c:f>
              <c:strCache>
                <c:ptCount val="4"/>
                <c:pt idx="0">
                  <c:v>RIESGO BAJO</c:v>
                </c:pt>
                <c:pt idx="1">
                  <c:v>RIESGO MODERADO</c:v>
                </c:pt>
                <c:pt idx="2">
                  <c:v>RIESGO ALTO</c:v>
                </c:pt>
                <c:pt idx="3">
                  <c:v>RIESGO EXTREMO</c:v>
                </c:pt>
              </c:strCache>
            </c:strRef>
          </c:cat>
          <c:val>
            <c:numRef>
              <c:f>'Control Interno'!$L$4:$L$7</c:f>
              <c:numCache>
                <c:formatCode>General</c:formatCode>
                <c:ptCount val="4"/>
                <c:pt idx="0">
                  <c:v>0</c:v>
                </c:pt>
                <c:pt idx="1">
                  <c:v>1</c:v>
                </c:pt>
                <c:pt idx="2">
                  <c:v>0</c:v>
                </c:pt>
                <c:pt idx="3">
                  <c:v>4</c:v>
                </c:pt>
              </c:numCache>
            </c:numRef>
          </c:val>
          <c:extLst>
            <c:ext xmlns:c16="http://schemas.microsoft.com/office/drawing/2014/chart" uri="{C3380CC4-5D6E-409C-BE32-E72D297353CC}">
              <c16:uniqueId val="{00000009-A914-4036-B487-A961D2CBBFFB}"/>
            </c:ext>
          </c:extLst>
        </c:ser>
        <c:ser>
          <c:idx val="1"/>
          <c:order val="1"/>
          <c:invertIfNegative val="0"/>
          <c:cat>
            <c:strRef>
              <c:f>'Control Interno'!$K$4:$K$7</c:f>
              <c:strCache>
                <c:ptCount val="4"/>
                <c:pt idx="0">
                  <c:v>RIESGO BAJO</c:v>
                </c:pt>
                <c:pt idx="1">
                  <c:v>RIESGO MODERADO</c:v>
                </c:pt>
                <c:pt idx="2">
                  <c:v>RIESGO ALTO</c:v>
                </c:pt>
                <c:pt idx="3">
                  <c:v>RIESGO EXTREMO</c:v>
                </c:pt>
              </c:strCache>
            </c:strRef>
          </c:cat>
          <c:val>
            <c:numRef>
              <c:f>'Control Interno'!$M$4:$M$7</c:f>
              <c:numCache>
                <c:formatCode>General</c:formatCode>
                <c:ptCount val="4"/>
              </c:numCache>
            </c:numRef>
          </c:val>
          <c:extLst>
            <c:ext xmlns:c16="http://schemas.microsoft.com/office/drawing/2014/chart" uri="{C3380CC4-5D6E-409C-BE32-E72D297353CC}">
              <c16:uniqueId val="{0000000A-A914-4036-B487-A961D2CBBFFB}"/>
            </c:ext>
          </c:extLst>
        </c:ser>
        <c:dLbls>
          <c:showLegendKey val="0"/>
          <c:showVal val="0"/>
          <c:showCatName val="0"/>
          <c:showSerName val="0"/>
          <c:showPercent val="0"/>
          <c:showBubbleSize val="0"/>
        </c:dLbls>
        <c:gapWidth val="0"/>
        <c:overlap val="-100"/>
        <c:axId val="-149543568"/>
        <c:axId val="-149550096"/>
      </c:barChart>
      <c:catAx>
        <c:axId val="-149543568"/>
        <c:scaling>
          <c:orientation val="minMax"/>
        </c:scaling>
        <c:delete val="0"/>
        <c:axPos val="b"/>
        <c:numFmt formatCode="General" sourceLinked="0"/>
        <c:majorTickMark val="out"/>
        <c:minorTickMark val="none"/>
        <c:tickLblPos val="nextTo"/>
        <c:crossAx val="-149550096"/>
        <c:crosses val="autoZero"/>
        <c:auto val="1"/>
        <c:lblAlgn val="ctr"/>
        <c:lblOffset val="100"/>
        <c:noMultiLvlLbl val="0"/>
      </c:catAx>
      <c:valAx>
        <c:axId val="-149550096"/>
        <c:scaling>
          <c:orientation val="minMax"/>
          <c:max val="5"/>
          <c:min val="0"/>
        </c:scaling>
        <c:delete val="0"/>
        <c:axPos val="l"/>
        <c:majorGridlines/>
        <c:numFmt formatCode="General" sourceLinked="1"/>
        <c:majorTickMark val="out"/>
        <c:minorTickMark val="none"/>
        <c:tickLblPos val="nextTo"/>
        <c:crossAx val="-149543568"/>
        <c:crosses val="autoZero"/>
        <c:crossBetween val="between"/>
      </c:valAx>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30"/>
      <c:rotY val="60"/>
      <c:rAngAx val="1"/>
    </c:view3D>
    <c:floor>
      <c:thickness val="0"/>
    </c:floor>
    <c:sideWall>
      <c:thickness val="0"/>
    </c:sideWall>
    <c:backWall>
      <c:thickness val="0"/>
    </c:backWall>
    <c:plotArea>
      <c:layout/>
      <c:bar3DChart>
        <c:barDir val="col"/>
        <c:grouping val="clustered"/>
        <c:varyColors val="0"/>
        <c:ser>
          <c:idx val="0"/>
          <c:order val="0"/>
          <c:invertIfNegative val="0"/>
          <c:dPt>
            <c:idx val="0"/>
            <c:invertIfNegative val="0"/>
            <c:bubble3D val="0"/>
            <c:spPr>
              <a:solidFill>
                <a:srgbClr val="00FF00"/>
              </a:solidFill>
            </c:spPr>
            <c:extLst>
              <c:ext xmlns:c16="http://schemas.microsoft.com/office/drawing/2014/chart" uri="{C3380CC4-5D6E-409C-BE32-E72D297353CC}">
                <c16:uniqueId val="{00000001-1B4B-4BF4-947D-3A7CE992CC66}"/>
              </c:ext>
            </c:extLst>
          </c:dPt>
          <c:dPt>
            <c:idx val="1"/>
            <c:invertIfNegative val="0"/>
            <c:bubble3D val="0"/>
            <c:spPr>
              <a:solidFill>
                <a:srgbClr val="FFFF00"/>
              </a:solidFill>
            </c:spPr>
            <c:extLst>
              <c:ext xmlns:c16="http://schemas.microsoft.com/office/drawing/2014/chart" uri="{C3380CC4-5D6E-409C-BE32-E72D297353CC}">
                <c16:uniqueId val="{00000003-1B4B-4BF4-947D-3A7CE992CC66}"/>
              </c:ext>
            </c:extLst>
          </c:dPt>
          <c:dPt>
            <c:idx val="2"/>
            <c:invertIfNegative val="0"/>
            <c:bubble3D val="0"/>
            <c:spPr>
              <a:solidFill>
                <a:srgbClr val="FF6600"/>
              </a:solidFill>
            </c:spPr>
            <c:extLst>
              <c:ext xmlns:c16="http://schemas.microsoft.com/office/drawing/2014/chart" uri="{C3380CC4-5D6E-409C-BE32-E72D297353CC}">
                <c16:uniqueId val="{00000005-1B4B-4BF4-947D-3A7CE992CC66}"/>
              </c:ext>
            </c:extLst>
          </c:dPt>
          <c:dPt>
            <c:idx val="3"/>
            <c:invertIfNegative val="0"/>
            <c:bubble3D val="0"/>
            <c:spPr>
              <a:solidFill>
                <a:srgbClr val="FF0000"/>
              </a:solidFill>
            </c:spPr>
            <c:extLst>
              <c:ext xmlns:c16="http://schemas.microsoft.com/office/drawing/2014/chart" uri="{C3380CC4-5D6E-409C-BE32-E72D297353CC}">
                <c16:uniqueId val="{00000007-1B4B-4BF4-947D-3A7CE992CC66}"/>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Convenios!$W$14:$W$17</c:f>
              <c:numCache>
                <c:formatCode>General</c:formatCode>
                <c:ptCount val="4"/>
                <c:pt idx="0">
                  <c:v>0</c:v>
                </c:pt>
                <c:pt idx="1">
                  <c:v>1</c:v>
                </c:pt>
                <c:pt idx="2">
                  <c:v>1</c:v>
                </c:pt>
                <c:pt idx="3">
                  <c:v>0</c:v>
                </c:pt>
              </c:numCache>
            </c:numRef>
          </c:val>
          <c:extLst>
            <c:ext xmlns:c16="http://schemas.microsoft.com/office/drawing/2014/chart" uri="{C3380CC4-5D6E-409C-BE32-E72D297353CC}">
              <c16:uniqueId val="{00000008-1B4B-4BF4-947D-3A7CE992CC66}"/>
            </c:ext>
          </c:extLst>
        </c:ser>
        <c:ser>
          <c:idx val="1"/>
          <c:order val="1"/>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Convenios!$X$14:$X$17</c:f>
              <c:numCache>
                <c:formatCode>General</c:formatCode>
                <c:ptCount val="4"/>
              </c:numCache>
            </c:numRef>
          </c:val>
          <c:extLst>
            <c:ext xmlns:c16="http://schemas.microsoft.com/office/drawing/2014/chart" uri="{C3380CC4-5D6E-409C-BE32-E72D297353CC}">
              <c16:uniqueId val="{00000009-1B4B-4BF4-947D-3A7CE992CC66}"/>
            </c:ext>
          </c:extLst>
        </c:ser>
        <c:ser>
          <c:idx val="2"/>
          <c:order val="2"/>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Convenios!$Y$14:$Y$17</c:f>
              <c:numCache>
                <c:formatCode>General</c:formatCode>
                <c:ptCount val="4"/>
              </c:numCache>
            </c:numRef>
          </c:val>
          <c:extLst>
            <c:ext xmlns:c16="http://schemas.microsoft.com/office/drawing/2014/chart" uri="{C3380CC4-5D6E-409C-BE32-E72D297353CC}">
              <c16:uniqueId val="{0000000A-1B4B-4BF4-947D-3A7CE992CC66}"/>
            </c:ext>
          </c:extLst>
        </c:ser>
        <c:dLbls>
          <c:showLegendKey val="0"/>
          <c:showVal val="1"/>
          <c:showCatName val="0"/>
          <c:showSerName val="0"/>
          <c:showPercent val="0"/>
          <c:showBubbleSize val="0"/>
        </c:dLbls>
        <c:gapWidth val="150"/>
        <c:shape val="box"/>
        <c:axId val="-190605856"/>
        <c:axId val="-190601504"/>
        <c:axId val="0"/>
      </c:bar3DChart>
      <c:catAx>
        <c:axId val="-190605856"/>
        <c:scaling>
          <c:orientation val="minMax"/>
        </c:scaling>
        <c:delete val="1"/>
        <c:axPos val="b"/>
        <c:title>
          <c:tx>
            <c:rich>
              <a:bodyPr/>
              <a:lstStyle/>
              <a:p>
                <a:pPr>
                  <a:defRPr/>
                </a:pPr>
                <a:r>
                  <a:rPr lang="es-CO"/>
                  <a:t>BAJO              MODERADO                    ALTO               EXTREMO</a:t>
                </a:r>
              </a:p>
            </c:rich>
          </c:tx>
          <c:layout>
            <c:manualLayout>
              <c:xMode val="edge"/>
              <c:yMode val="edge"/>
              <c:x val="0.12882370953630795"/>
              <c:y val="0.88220162077231923"/>
            </c:manualLayout>
          </c:layout>
          <c:overlay val="0"/>
        </c:title>
        <c:majorTickMark val="out"/>
        <c:minorTickMark val="none"/>
        <c:tickLblPos val="nextTo"/>
        <c:crossAx val="-190601504"/>
        <c:crosses val="autoZero"/>
        <c:auto val="1"/>
        <c:lblAlgn val="ctr"/>
        <c:lblOffset val="100"/>
        <c:noMultiLvlLbl val="0"/>
      </c:catAx>
      <c:valAx>
        <c:axId val="-190601504"/>
        <c:scaling>
          <c:orientation val="minMax"/>
        </c:scaling>
        <c:delete val="0"/>
        <c:axPos val="l"/>
        <c:majorGridlines/>
        <c:numFmt formatCode="General" sourceLinked="1"/>
        <c:majorTickMark val="out"/>
        <c:minorTickMark val="none"/>
        <c:tickLblPos val="nextTo"/>
        <c:crossAx val="-190605856"/>
        <c:crosses val="autoZero"/>
        <c:crossBetween val="between"/>
      </c:valAx>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5"/>
      <c:rotY val="70"/>
      <c:rAngAx val="1"/>
    </c:view3D>
    <c:floor>
      <c:thickness val="0"/>
    </c:floor>
    <c:sideWall>
      <c:thickness val="0"/>
    </c:sideWall>
    <c:backWall>
      <c:thickness val="0"/>
    </c:backWall>
    <c:plotArea>
      <c:layout>
        <c:manualLayout>
          <c:layoutTarget val="inner"/>
          <c:xMode val="edge"/>
          <c:yMode val="edge"/>
          <c:x val="9.6898935705709899E-2"/>
          <c:y val="2.2113441625758696E-2"/>
          <c:w val="0.89052537182852143"/>
          <c:h val="0.92292957475492909"/>
        </c:manualLayout>
      </c:layout>
      <c:bar3DChart>
        <c:barDir val="col"/>
        <c:grouping val="clustered"/>
        <c:varyColors val="0"/>
        <c:ser>
          <c:idx val="0"/>
          <c:order val="0"/>
          <c:invertIfNegative val="0"/>
          <c:dPt>
            <c:idx val="0"/>
            <c:invertIfNegative val="0"/>
            <c:bubble3D val="0"/>
            <c:spPr>
              <a:solidFill>
                <a:srgbClr val="00FF00"/>
              </a:solidFill>
            </c:spPr>
            <c:extLst>
              <c:ext xmlns:c16="http://schemas.microsoft.com/office/drawing/2014/chart" uri="{C3380CC4-5D6E-409C-BE32-E72D297353CC}">
                <c16:uniqueId val="{00000001-4A91-4DCB-B4AE-2EB47384C8E9}"/>
              </c:ext>
            </c:extLst>
          </c:dPt>
          <c:dPt>
            <c:idx val="1"/>
            <c:invertIfNegative val="0"/>
            <c:bubble3D val="0"/>
            <c:spPr>
              <a:solidFill>
                <a:srgbClr val="FFFF00"/>
              </a:solidFill>
              <a:ln>
                <a:noFill/>
              </a:ln>
            </c:spPr>
            <c:extLst>
              <c:ext xmlns:c16="http://schemas.microsoft.com/office/drawing/2014/chart" uri="{C3380CC4-5D6E-409C-BE32-E72D297353CC}">
                <c16:uniqueId val="{00000003-4A91-4DCB-B4AE-2EB47384C8E9}"/>
              </c:ext>
            </c:extLst>
          </c:dPt>
          <c:dPt>
            <c:idx val="2"/>
            <c:invertIfNegative val="0"/>
            <c:bubble3D val="0"/>
            <c:spPr>
              <a:solidFill>
                <a:srgbClr val="FF6600"/>
              </a:solidFill>
            </c:spPr>
            <c:extLst>
              <c:ext xmlns:c16="http://schemas.microsoft.com/office/drawing/2014/chart" uri="{C3380CC4-5D6E-409C-BE32-E72D297353CC}">
                <c16:uniqueId val="{00000005-4A91-4DCB-B4AE-2EB47384C8E9}"/>
              </c:ext>
            </c:extLst>
          </c:dPt>
          <c:dPt>
            <c:idx val="3"/>
            <c:invertIfNegative val="0"/>
            <c:bubble3D val="0"/>
            <c:spPr>
              <a:solidFill>
                <a:srgbClr val="FF0000"/>
              </a:solidFill>
            </c:spPr>
            <c:extLst>
              <c:ext xmlns:c16="http://schemas.microsoft.com/office/drawing/2014/chart" uri="{C3380CC4-5D6E-409C-BE32-E72D297353CC}">
                <c16:uniqueId val="{00000007-4A91-4DCB-B4AE-2EB47384C8E9}"/>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'C. INTERNO'!$X$21:$X$24</c:f>
              <c:numCache>
                <c:formatCode>General</c:formatCode>
                <c:ptCount val="4"/>
                <c:pt idx="0">
                  <c:v>1</c:v>
                </c:pt>
                <c:pt idx="1">
                  <c:v>2</c:v>
                </c:pt>
                <c:pt idx="2">
                  <c:v>3</c:v>
                </c:pt>
                <c:pt idx="3">
                  <c:v>0</c:v>
                </c:pt>
              </c:numCache>
            </c:numRef>
          </c:val>
          <c:extLst>
            <c:ext xmlns:c16="http://schemas.microsoft.com/office/drawing/2014/chart" uri="{C3380CC4-5D6E-409C-BE32-E72D297353CC}">
              <c16:uniqueId val="{00000008-4A91-4DCB-B4AE-2EB47384C8E9}"/>
            </c:ext>
          </c:extLst>
        </c:ser>
        <c:ser>
          <c:idx val="1"/>
          <c:order val="1"/>
          <c:invertIfNegative val="0"/>
          <c:val>
            <c:numRef>
              <c:f>'C. INTERNO'!$Y$21:$Y$24</c:f>
              <c:numCache>
                <c:formatCode>General</c:formatCode>
                <c:ptCount val="4"/>
              </c:numCache>
            </c:numRef>
          </c:val>
          <c:extLst>
            <c:ext xmlns:c16="http://schemas.microsoft.com/office/drawing/2014/chart" uri="{C3380CC4-5D6E-409C-BE32-E72D297353CC}">
              <c16:uniqueId val="{00000009-4A91-4DCB-B4AE-2EB47384C8E9}"/>
            </c:ext>
          </c:extLst>
        </c:ser>
        <c:ser>
          <c:idx val="2"/>
          <c:order val="2"/>
          <c:invertIfNegative val="0"/>
          <c:val>
            <c:numRef>
              <c:f>'C. INTERNO'!$Z$21:$Z$24</c:f>
              <c:numCache>
                <c:formatCode>General</c:formatCode>
                <c:ptCount val="4"/>
              </c:numCache>
            </c:numRef>
          </c:val>
          <c:extLst>
            <c:ext xmlns:c16="http://schemas.microsoft.com/office/drawing/2014/chart" uri="{C3380CC4-5D6E-409C-BE32-E72D297353CC}">
              <c16:uniqueId val="{0000000A-4A91-4DCB-B4AE-2EB47384C8E9}"/>
            </c:ext>
          </c:extLst>
        </c:ser>
        <c:dLbls>
          <c:showLegendKey val="0"/>
          <c:showVal val="0"/>
          <c:showCatName val="0"/>
          <c:showSerName val="0"/>
          <c:showPercent val="0"/>
          <c:showBubbleSize val="0"/>
        </c:dLbls>
        <c:gapWidth val="0"/>
        <c:gapDepth val="0"/>
        <c:shape val="box"/>
        <c:axId val="-190607488"/>
        <c:axId val="-190605312"/>
        <c:axId val="0"/>
      </c:bar3DChart>
      <c:catAx>
        <c:axId val="-190607488"/>
        <c:scaling>
          <c:orientation val="minMax"/>
        </c:scaling>
        <c:delete val="1"/>
        <c:axPos val="b"/>
        <c:majorTickMark val="none"/>
        <c:minorTickMark val="none"/>
        <c:tickLblPos val="nextTo"/>
        <c:crossAx val="-190605312"/>
        <c:crosses val="autoZero"/>
        <c:auto val="1"/>
        <c:lblAlgn val="ctr"/>
        <c:lblOffset val="100"/>
        <c:noMultiLvlLbl val="0"/>
      </c:catAx>
      <c:valAx>
        <c:axId val="-190605312"/>
        <c:scaling>
          <c:orientation val="minMax"/>
        </c:scaling>
        <c:delete val="0"/>
        <c:axPos val="l"/>
        <c:majorGridlines/>
        <c:minorGridlines/>
        <c:numFmt formatCode="General" sourceLinked="1"/>
        <c:majorTickMark val="out"/>
        <c:minorTickMark val="none"/>
        <c:tickLblPos val="nextTo"/>
        <c:crossAx val="-190607488"/>
        <c:crosses val="autoZero"/>
        <c:crossBetween val="between"/>
      </c:valAx>
      <c:spPr>
        <a:solidFill>
          <a:schemeClr val="bg1"/>
        </a:solidFill>
      </c:spPr>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5"/>
      <c:rotY val="70"/>
      <c:rAngAx val="1"/>
    </c:view3D>
    <c:floor>
      <c:thickness val="0"/>
    </c:floor>
    <c:sideWall>
      <c:thickness val="0"/>
    </c:sideWall>
    <c:backWall>
      <c:thickness val="0"/>
    </c:backWall>
    <c:plotArea>
      <c:layout>
        <c:manualLayout>
          <c:layoutTarget val="inner"/>
          <c:xMode val="edge"/>
          <c:yMode val="edge"/>
          <c:x val="0.12429514323753833"/>
          <c:y val="5.2523929962671696E-2"/>
          <c:w val="0.89052537182852143"/>
          <c:h val="0.92292957475492909"/>
        </c:manualLayout>
      </c:layout>
      <c:bar3DChart>
        <c:barDir val="col"/>
        <c:grouping val="clustered"/>
        <c:varyColors val="0"/>
        <c:ser>
          <c:idx val="0"/>
          <c:order val="0"/>
          <c:invertIfNegative val="0"/>
          <c:dPt>
            <c:idx val="0"/>
            <c:invertIfNegative val="0"/>
            <c:bubble3D val="0"/>
            <c:spPr>
              <a:solidFill>
                <a:srgbClr val="00FF00"/>
              </a:solidFill>
            </c:spPr>
            <c:extLst>
              <c:ext xmlns:c16="http://schemas.microsoft.com/office/drawing/2014/chart" uri="{C3380CC4-5D6E-409C-BE32-E72D297353CC}">
                <c16:uniqueId val="{00000001-8F66-4125-8580-867199A5EBCC}"/>
              </c:ext>
            </c:extLst>
          </c:dPt>
          <c:dPt>
            <c:idx val="1"/>
            <c:invertIfNegative val="0"/>
            <c:bubble3D val="0"/>
            <c:spPr>
              <a:solidFill>
                <a:srgbClr val="FFFF00"/>
              </a:solidFill>
              <a:ln>
                <a:noFill/>
              </a:ln>
            </c:spPr>
            <c:extLst>
              <c:ext xmlns:c16="http://schemas.microsoft.com/office/drawing/2014/chart" uri="{C3380CC4-5D6E-409C-BE32-E72D297353CC}">
                <c16:uniqueId val="{00000003-8F66-4125-8580-867199A5EBCC}"/>
              </c:ext>
            </c:extLst>
          </c:dPt>
          <c:dPt>
            <c:idx val="2"/>
            <c:invertIfNegative val="0"/>
            <c:bubble3D val="0"/>
            <c:spPr>
              <a:solidFill>
                <a:srgbClr val="FF6600"/>
              </a:solidFill>
            </c:spPr>
            <c:extLst>
              <c:ext xmlns:c16="http://schemas.microsoft.com/office/drawing/2014/chart" uri="{C3380CC4-5D6E-409C-BE32-E72D297353CC}">
                <c16:uniqueId val="{00000005-8F66-4125-8580-867199A5EBCC}"/>
              </c:ext>
            </c:extLst>
          </c:dPt>
          <c:dPt>
            <c:idx val="3"/>
            <c:invertIfNegative val="0"/>
            <c:bubble3D val="0"/>
            <c:spPr>
              <a:solidFill>
                <a:srgbClr val="FF0000"/>
              </a:solidFill>
            </c:spPr>
            <c:extLst>
              <c:ext xmlns:c16="http://schemas.microsoft.com/office/drawing/2014/chart" uri="{C3380CC4-5D6E-409C-BE32-E72D297353CC}">
                <c16:uniqueId val="{00000007-8F66-4125-8580-867199A5EBCC}"/>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'C. INTERNO'!$X$21:$X$24</c:f>
              <c:numCache>
                <c:formatCode>General</c:formatCode>
                <c:ptCount val="4"/>
                <c:pt idx="0">
                  <c:v>1</c:v>
                </c:pt>
                <c:pt idx="1">
                  <c:v>2</c:v>
                </c:pt>
                <c:pt idx="2">
                  <c:v>3</c:v>
                </c:pt>
                <c:pt idx="3">
                  <c:v>0</c:v>
                </c:pt>
              </c:numCache>
            </c:numRef>
          </c:val>
          <c:extLst>
            <c:ext xmlns:c16="http://schemas.microsoft.com/office/drawing/2014/chart" uri="{C3380CC4-5D6E-409C-BE32-E72D297353CC}">
              <c16:uniqueId val="{00000008-8F66-4125-8580-867199A5EBCC}"/>
            </c:ext>
          </c:extLst>
        </c:ser>
        <c:ser>
          <c:idx val="1"/>
          <c:order val="1"/>
          <c:invertIfNegative val="0"/>
          <c:val>
            <c:numRef>
              <c:f>'C. INTERNO'!$Y$21:$Y$24</c:f>
              <c:numCache>
                <c:formatCode>General</c:formatCode>
                <c:ptCount val="4"/>
              </c:numCache>
            </c:numRef>
          </c:val>
          <c:extLst>
            <c:ext xmlns:c16="http://schemas.microsoft.com/office/drawing/2014/chart" uri="{C3380CC4-5D6E-409C-BE32-E72D297353CC}">
              <c16:uniqueId val="{00000009-8F66-4125-8580-867199A5EBCC}"/>
            </c:ext>
          </c:extLst>
        </c:ser>
        <c:ser>
          <c:idx val="2"/>
          <c:order val="2"/>
          <c:invertIfNegative val="0"/>
          <c:val>
            <c:numRef>
              <c:f>'C. INTERNO'!$Z$21:$Z$24</c:f>
              <c:numCache>
                <c:formatCode>General</c:formatCode>
                <c:ptCount val="4"/>
              </c:numCache>
            </c:numRef>
          </c:val>
          <c:extLst>
            <c:ext xmlns:c16="http://schemas.microsoft.com/office/drawing/2014/chart" uri="{C3380CC4-5D6E-409C-BE32-E72D297353CC}">
              <c16:uniqueId val="{0000000A-8F66-4125-8580-867199A5EBCC}"/>
            </c:ext>
          </c:extLst>
        </c:ser>
        <c:dLbls>
          <c:showLegendKey val="0"/>
          <c:showVal val="0"/>
          <c:showCatName val="0"/>
          <c:showSerName val="0"/>
          <c:showPercent val="0"/>
          <c:showBubbleSize val="0"/>
        </c:dLbls>
        <c:gapWidth val="0"/>
        <c:gapDepth val="0"/>
        <c:shape val="box"/>
        <c:axId val="-190604224"/>
        <c:axId val="-190603680"/>
        <c:axId val="0"/>
      </c:bar3DChart>
      <c:catAx>
        <c:axId val="-190604224"/>
        <c:scaling>
          <c:orientation val="minMax"/>
        </c:scaling>
        <c:delete val="1"/>
        <c:axPos val="b"/>
        <c:majorTickMark val="none"/>
        <c:minorTickMark val="none"/>
        <c:tickLblPos val="nextTo"/>
        <c:crossAx val="-190603680"/>
        <c:crosses val="autoZero"/>
        <c:auto val="1"/>
        <c:lblAlgn val="ctr"/>
        <c:lblOffset val="100"/>
        <c:noMultiLvlLbl val="0"/>
      </c:catAx>
      <c:valAx>
        <c:axId val="-190603680"/>
        <c:scaling>
          <c:orientation val="minMax"/>
        </c:scaling>
        <c:delete val="0"/>
        <c:axPos val="l"/>
        <c:majorGridlines/>
        <c:minorGridlines/>
        <c:numFmt formatCode="General" sourceLinked="1"/>
        <c:majorTickMark val="out"/>
        <c:minorTickMark val="none"/>
        <c:tickLblPos val="nextTo"/>
        <c:crossAx val="-190604224"/>
        <c:crosses val="autoZero"/>
        <c:crossBetween val="between"/>
      </c:valAx>
      <c:spPr>
        <a:solidFill>
          <a:schemeClr val="bg1"/>
        </a:solidFill>
      </c:spPr>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rAngAx val="0"/>
    </c:view3D>
    <c:floor>
      <c:thickness val="0"/>
    </c:floor>
    <c:sideWall>
      <c:thickness val="0"/>
    </c:sideWall>
    <c:backWall>
      <c:thickness val="0"/>
    </c:backWall>
    <c:plotArea>
      <c:layout>
        <c:manualLayout>
          <c:layoutTarget val="inner"/>
          <c:xMode val="edge"/>
          <c:yMode val="edge"/>
          <c:x val="9.8412830350463512E-2"/>
          <c:y val="5.341373903754372E-2"/>
          <c:w val="0.91466152619600849"/>
          <c:h val="0.89144026619027383"/>
        </c:manualLayout>
      </c:layout>
      <c:bar3DChart>
        <c:barDir val="col"/>
        <c:grouping val="clustered"/>
        <c:varyColors val="0"/>
        <c:ser>
          <c:idx val="0"/>
          <c:order val="0"/>
          <c:invertIfNegative val="0"/>
          <c:dPt>
            <c:idx val="0"/>
            <c:invertIfNegative val="0"/>
            <c:bubble3D val="0"/>
            <c:spPr>
              <a:solidFill>
                <a:srgbClr val="00FF00"/>
              </a:solidFill>
            </c:spPr>
            <c:extLst>
              <c:ext xmlns:c16="http://schemas.microsoft.com/office/drawing/2014/chart" uri="{C3380CC4-5D6E-409C-BE32-E72D297353CC}">
                <c16:uniqueId val="{00000001-FD15-4015-A3B3-9AFD59B6F49D}"/>
              </c:ext>
            </c:extLst>
          </c:dPt>
          <c:dPt>
            <c:idx val="1"/>
            <c:invertIfNegative val="0"/>
            <c:bubble3D val="0"/>
            <c:spPr>
              <a:solidFill>
                <a:srgbClr val="FFFF00"/>
              </a:solidFill>
            </c:spPr>
            <c:extLst>
              <c:ext xmlns:c16="http://schemas.microsoft.com/office/drawing/2014/chart" uri="{C3380CC4-5D6E-409C-BE32-E72D297353CC}">
                <c16:uniqueId val="{00000003-FD15-4015-A3B3-9AFD59B6F49D}"/>
              </c:ext>
            </c:extLst>
          </c:dPt>
          <c:dPt>
            <c:idx val="2"/>
            <c:invertIfNegative val="0"/>
            <c:bubble3D val="0"/>
            <c:spPr>
              <a:solidFill>
                <a:srgbClr val="FF6600"/>
              </a:solidFill>
            </c:spPr>
            <c:extLst>
              <c:ext xmlns:c16="http://schemas.microsoft.com/office/drawing/2014/chart" uri="{C3380CC4-5D6E-409C-BE32-E72D297353CC}">
                <c16:uniqueId val="{00000005-FD15-4015-A3B3-9AFD59B6F49D}"/>
              </c:ext>
            </c:extLst>
          </c:dPt>
          <c:dPt>
            <c:idx val="3"/>
            <c:invertIfNegative val="0"/>
            <c:bubble3D val="0"/>
            <c:spPr>
              <a:solidFill>
                <a:srgbClr val="FF0000"/>
              </a:solidFill>
            </c:spPr>
            <c:extLst>
              <c:ext xmlns:c16="http://schemas.microsoft.com/office/drawing/2014/chart" uri="{C3380CC4-5D6E-409C-BE32-E72D297353CC}">
                <c16:uniqueId val="{00000007-FD15-4015-A3B3-9AFD59B6F49D}"/>
              </c:ext>
            </c:extLst>
          </c:dPt>
          <c:val>
            <c:numRef>
              <c:f>'C. INTERNO'!$X$29:$X$32</c:f>
              <c:numCache>
                <c:formatCode>General</c:formatCode>
                <c:ptCount val="4"/>
                <c:pt idx="0">
                  <c:v>1</c:v>
                </c:pt>
                <c:pt idx="1">
                  <c:v>4</c:v>
                </c:pt>
                <c:pt idx="2">
                  <c:v>1</c:v>
                </c:pt>
                <c:pt idx="3">
                  <c:v>0</c:v>
                </c:pt>
              </c:numCache>
            </c:numRef>
          </c:val>
          <c:extLst>
            <c:ext xmlns:c16="http://schemas.microsoft.com/office/drawing/2014/chart" uri="{C3380CC4-5D6E-409C-BE32-E72D297353CC}">
              <c16:uniqueId val="{00000008-FD15-4015-A3B3-9AFD59B6F49D}"/>
            </c:ext>
          </c:extLst>
        </c:ser>
        <c:ser>
          <c:idx val="1"/>
          <c:order val="1"/>
          <c:invertIfNegative val="0"/>
          <c:val>
            <c:numRef>
              <c:f>'C. INTERNO'!$Y$29:$Y$32</c:f>
              <c:numCache>
                <c:formatCode>General</c:formatCode>
                <c:ptCount val="4"/>
              </c:numCache>
            </c:numRef>
          </c:val>
          <c:extLst>
            <c:ext xmlns:c16="http://schemas.microsoft.com/office/drawing/2014/chart" uri="{C3380CC4-5D6E-409C-BE32-E72D297353CC}">
              <c16:uniqueId val="{00000009-FD15-4015-A3B3-9AFD59B6F49D}"/>
            </c:ext>
          </c:extLst>
        </c:ser>
        <c:ser>
          <c:idx val="2"/>
          <c:order val="2"/>
          <c:invertIfNegative val="0"/>
          <c:val>
            <c:numRef>
              <c:f>'C. INTERNO'!$Z$29:$Z$32</c:f>
              <c:numCache>
                <c:formatCode>General</c:formatCode>
                <c:ptCount val="4"/>
              </c:numCache>
            </c:numRef>
          </c:val>
          <c:extLst>
            <c:ext xmlns:c16="http://schemas.microsoft.com/office/drawing/2014/chart" uri="{C3380CC4-5D6E-409C-BE32-E72D297353CC}">
              <c16:uniqueId val="{0000000A-FD15-4015-A3B3-9AFD59B6F49D}"/>
            </c:ext>
          </c:extLst>
        </c:ser>
        <c:dLbls>
          <c:showLegendKey val="0"/>
          <c:showVal val="0"/>
          <c:showCatName val="0"/>
          <c:showSerName val="0"/>
          <c:showPercent val="0"/>
          <c:showBubbleSize val="0"/>
        </c:dLbls>
        <c:gapWidth val="0"/>
        <c:gapDepth val="0"/>
        <c:shape val="box"/>
        <c:axId val="-190611296"/>
        <c:axId val="-190602048"/>
        <c:axId val="0"/>
      </c:bar3DChart>
      <c:catAx>
        <c:axId val="-190611296"/>
        <c:scaling>
          <c:orientation val="minMax"/>
        </c:scaling>
        <c:delete val="0"/>
        <c:axPos val="b"/>
        <c:majorTickMark val="none"/>
        <c:minorTickMark val="none"/>
        <c:tickLblPos val="nextTo"/>
        <c:crossAx val="-190602048"/>
        <c:crosses val="autoZero"/>
        <c:auto val="1"/>
        <c:lblAlgn val="ctr"/>
        <c:lblOffset val="100"/>
        <c:noMultiLvlLbl val="0"/>
      </c:catAx>
      <c:valAx>
        <c:axId val="-190602048"/>
        <c:scaling>
          <c:orientation val="minMax"/>
        </c:scaling>
        <c:delete val="0"/>
        <c:axPos val="l"/>
        <c:majorGridlines/>
        <c:minorGridlines/>
        <c:numFmt formatCode="General" sourceLinked="1"/>
        <c:majorTickMark val="out"/>
        <c:minorTickMark val="none"/>
        <c:tickLblPos val="nextTo"/>
        <c:crossAx val="-190611296"/>
        <c:crosses val="autoZero"/>
        <c:crossBetween val="between"/>
      </c:valAx>
    </c:plotArea>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spPr>
            <a:solidFill>
              <a:srgbClr val="00FF00"/>
            </a:solidFill>
          </c:spPr>
          <c:invertIfNegative val="0"/>
          <c:dPt>
            <c:idx val="1"/>
            <c:invertIfNegative val="0"/>
            <c:bubble3D val="0"/>
            <c:spPr>
              <a:solidFill>
                <a:srgbClr val="FFFF00"/>
              </a:solidFill>
            </c:spPr>
            <c:extLst>
              <c:ext xmlns:c16="http://schemas.microsoft.com/office/drawing/2014/chart" uri="{C3380CC4-5D6E-409C-BE32-E72D297353CC}">
                <c16:uniqueId val="{00000001-1407-4026-A198-B931B913FCDA}"/>
              </c:ext>
            </c:extLst>
          </c:dPt>
          <c:dPt>
            <c:idx val="2"/>
            <c:invertIfNegative val="0"/>
            <c:bubble3D val="0"/>
            <c:spPr>
              <a:solidFill>
                <a:schemeClr val="accent6">
                  <a:lumMod val="75000"/>
                </a:schemeClr>
              </a:solidFill>
            </c:spPr>
            <c:extLst>
              <c:ext xmlns:c16="http://schemas.microsoft.com/office/drawing/2014/chart" uri="{C3380CC4-5D6E-409C-BE32-E72D297353CC}">
                <c16:uniqueId val="{00000003-1407-4026-A198-B931B913FCDA}"/>
              </c:ext>
            </c:extLst>
          </c:dPt>
          <c:dPt>
            <c:idx val="3"/>
            <c:invertIfNegative val="0"/>
            <c:bubble3D val="0"/>
            <c:spPr>
              <a:solidFill>
                <a:srgbClr val="FF0000"/>
              </a:solidFill>
            </c:spPr>
            <c:extLst>
              <c:ext xmlns:c16="http://schemas.microsoft.com/office/drawing/2014/chart" uri="{C3380CC4-5D6E-409C-BE32-E72D297353CC}">
                <c16:uniqueId val="{00000005-1407-4026-A198-B931B913FCDA}"/>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'GESTION COMERCIAL'!$W$19:$W$22</c:f>
              <c:numCache>
                <c:formatCode>General</c:formatCode>
                <c:ptCount val="4"/>
                <c:pt idx="0">
                  <c:v>2</c:v>
                </c:pt>
                <c:pt idx="1">
                  <c:v>3</c:v>
                </c:pt>
                <c:pt idx="2">
                  <c:v>1</c:v>
                </c:pt>
                <c:pt idx="3">
                  <c:v>1</c:v>
                </c:pt>
              </c:numCache>
            </c:numRef>
          </c:val>
          <c:extLst>
            <c:ext xmlns:c16="http://schemas.microsoft.com/office/drawing/2014/chart" uri="{C3380CC4-5D6E-409C-BE32-E72D297353CC}">
              <c16:uniqueId val="{00000006-1407-4026-A198-B931B913FCDA}"/>
            </c:ext>
          </c:extLst>
        </c:ser>
        <c:ser>
          <c:idx val="1"/>
          <c:order val="1"/>
          <c:invertIfNegative val="0"/>
          <c:val>
            <c:numRef>
              <c:f>'GESTION COMERCIAL'!$X$19:$X$22</c:f>
              <c:numCache>
                <c:formatCode>General</c:formatCode>
                <c:ptCount val="4"/>
              </c:numCache>
            </c:numRef>
          </c:val>
          <c:extLst>
            <c:ext xmlns:c16="http://schemas.microsoft.com/office/drawing/2014/chart" uri="{C3380CC4-5D6E-409C-BE32-E72D297353CC}">
              <c16:uniqueId val="{00000007-1407-4026-A198-B931B913FCDA}"/>
            </c:ext>
          </c:extLst>
        </c:ser>
        <c:ser>
          <c:idx val="2"/>
          <c:order val="2"/>
          <c:invertIfNegative val="0"/>
          <c:val>
            <c:numRef>
              <c:f>'GESTION COMERCIAL'!$Y$19:$Y$22</c:f>
              <c:numCache>
                <c:formatCode>General</c:formatCode>
                <c:ptCount val="4"/>
              </c:numCache>
            </c:numRef>
          </c:val>
          <c:extLst>
            <c:ext xmlns:c16="http://schemas.microsoft.com/office/drawing/2014/chart" uri="{C3380CC4-5D6E-409C-BE32-E72D297353CC}">
              <c16:uniqueId val="{00000008-1407-4026-A198-B931B913FCDA}"/>
            </c:ext>
          </c:extLst>
        </c:ser>
        <c:dLbls>
          <c:showLegendKey val="0"/>
          <c:showVal val="0"/>
          <c:showCatName val="0"/>
          <c:showSerName val="0"/>
          <c:showPercent val="0"/>
          <c:showBubbleSize val="0"/>
        </c:dLbls>
        <c:gapWidth val="150"/>
        <c:shape val="box"/>
        <c:axId val="-151537056"/>
        <c:axId val="-151530528"/>
        <c:axId val="0"/>
      </c:bar3DChart>
      <c:catAx>
        <c:axId val="-151537056"/>
        <c:scaling>
          <c:orientation val="minMax"/>
        </c:scaling>
        <c:delete val="1"/>
        <c:axPos val="b"/>
        <c:majorGridlines/>
        <c:title>
          <c:tx>
            <c:rich>
              <a:bodyPr/>
              <a:lstStyle/>
              <a:p>
                <a:pPr>
                  <a:defRPr/>
                </a:pPr>
                <a:r>
                  <a:rPr lang="es-CO"/>
                  <a:t>BAJO</a:t>
                </a:r>
                <a:r>
                  <a:rPr lang="es-CO" baseline="0"/>
                  <a:t>                    MODERADOO                  ALTO                     EXTREMO</a:t>
                </a:r>
                <a:endParaRPr lang="es-CO"/>
              </a:p>
            </c:rich>
          </c:tx>
          <c:layout>
            <c:manualLayout>
              <c:xMode val="edge"/>
              <c:yMode val="edge"/>
              <c:x val="7.8105205599300079E-2"/>
              <c:y val="0.88793963254593178"/>
            </c:manualLayout>
          </c:layout>
          <c:overlay val="0"/>
        </c:title>
        <c:majorTickMark val="out"/>
        <c:minorTickMark val="none"/>
        <c:tickLblPos val="nextTo"/>
        <c:crossAx val="-151530528"/>
        <c:crosses val="autoZero"/>
        <c:auto val="1"/>
        <c:lblAlgn val="ctr"/>
        <c:lblOffset val="100"/>
        <c:noMultiLvlLbl val="0"/>
      </c:catAx>
      <c:valAx>
        <c:axId val="-151530528"/>
        <c:scaling>
          <c:orientation val="minMax"/>
        </c:scaling>
        <c:delete val="0"/>
        <c:axPos val="l"/>
        <c:majorGridlines/>
        <c:minorGridlines/>
        <c:numFmt formatCode="General" sourceLinked="1"/>
        <c:majorTickMark val="out"/>
        <c:minorTickMark val="none"/>
        <c:tickLblPos val="nextTo"/>
        <c:crossAx val="-151537056"/>
        <c:crosses val="autoZero"/>
        <c:crossBetween val="between"/>
      </c:valAx>
    </c:plotArea>
    <c:plotVisOnly val="1"/>
    <c:dispBlanksAs val="gap"/>
    <c:showDLblsOverMax val="0"/>
  </c:chart>
  <c:spPr>
    <a:scene3d>
      <a:camera prst="orthographicFront"/>
      <a:lightRig rig="threePt" dir="t">
        <a:rot lat="0" lon="0" rev="2400000"/>
      </a:lightRig>
    </a:scene3d>
    <a:sp3d prstMaterial="dkEdge"/>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90"/>
      <c:rAngAx val="1"/>
    </c:view3D>
    <c:floor>
      <c:thickness val="0"/>
    </c:floor>
    <c:sideWall>
      <c:thickness val="0"/>
    </c:sideWall>
    <c:backWall>
      <c:thickness val="0"/>
    </c:backWall>
    <c:plotArea>
      <c:layout>
        <c:manualLayout>
          <c:layoutTarget val="inner"/>
          <c:xMode val="edge"/>
          <c:yMode val="edge"/>
          <c:x val="6.5030183727034119E-2"/>
          <c:y val="2.8252405949256341E-2"/>
          <c:w val="0.74527624671916015"/>
          <c:h val="0.8326195683872849"/>
        </c:manualLayout>
      </c:layout>
      <c:bar3DChart>
        <c:barDir val="col"/>
        <c:grouping val="clustered"/>
        <c:varyColors val="0"/>
        <c:ser>
          <c:idx val="0"/>
          <c:order val="0"/>
          <c:spPr>
            <a:solidFill>
              <a:srgbClr val="FF0000"/>
            </a:solidFill>
          </c:spPr>
          <c:invertIfNegative val="0"/>
          <c:dPt>
            <c:idx val="0"/>
            <c:invertIfNegative val="0"/>
            <c:bubble3D val="0"/>
            <c:spPr>
              <a:solidFill>
                <a:srgbClr val="00FF00"/>
              </a:solidFill>
            </c:spPr>
            <c:extLst>
              <c:ext xmlns:c16="http://schemas.microsoft.com/office/drawing/2014/chart" uri="{C3380CC4-5D6E-409C-BE32-E72D297353CC}">
                <c16:uniqueId val="{00000001-7CA4-41D4-9890-5FE18A745A5F}"/>
              </c:ext>
            </c:extLst>
          </c:dPt>
          <c:dPt>
            <c:idx val="1"/>
            <c:invertIfNegative val="0"/>
            <c:bubble3D val="0"/>
            <c:spPr>
              <a:solidFill>
                <a:srgbClr val="FFFF00"/>
              </a:solidFill>
            </c:spPr>
            <c:extLst>
              <c:ext xmlns:c16="http://schemas.microsoft.com/office/drawing/2014/chart" uri="{C3380CC4-5D6E-409C-BE32-E72D297353CC}">
                <c16:uniqueId val="{00000003-7CA4-41D4-9890-5FE18A745A5F}"/>
              </c:ext>
            </c:extLst>
          </c:dPt>
          <c:dPt>
            <c:idx val="2"/>
            <c:invertIfNegative val="0"/>
            <c:bubble3D val="0"/>
            <c:spPr>
              <a:solidFill>
                <a:schemeClr val="accent6">
                  <a:lumMod val="75000"/>
                </a:schemeClr>
              </a:solidFill>
            </c:spPr>
            <c:extLst>
              <c:ext xmlns:c16="http://schemas.microsoft.com/office/drawing/2014/chart" uri="{C3380CC4-5D6E-409C-BE32-E72D297353CC}">
                <c16:uniqueId val="{00000005-7CA4-41D4-9890-5FE18A745A5F}"/>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'MEJORA CONTINUA'!$W$18:$W$21</c:f>
              <c:numCache>
                <c:formatCode>General</c:formatCode>
                <c:ptCount val="4"/>
                <c:pt idx="0">
                  <c:v>2</c:v>
                </c:pt>
                <c:pt idx="1">
                  <c:v>3</c:v>
                </c:pt>
                <c:pt idx="2">
                  <c:v>1</c:v>
                </c:pt>
                <c:pt idx="3">
                  <c:v>0</c:v>
                </c:pt>
              </c:numCache>
            </c:numRef>
          </c:val>
          <c:extLst>
            <c:ext xmlns:c16="http://schemas.microsoft.com/office/drawing/2014/chart" uri="{C3380CC4-5D6E-409C-BE32-E72D297353CC}">
              <c16:uniqueId val="{00000006-7CA4-41D4-9890-5FE18A745A5F}"/>
            </c:ext>
          </c:extLst>
        </c:ser>
        <c:ser>
          <c:idx val="1"/>
          <c:order val="1"/>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'MEJORA CONTINUA'!$X$18:$X$21</c:f>
              <c:numCache>
                <c:formatCode>General</c:formatCode>
                <c:ptCount val="4"/>
              </c:numCache>
            </c:numRef>
          </c:val>
          <c:extLst>
            <c:ext xmlns:c16="http://schemas.microsoft.com/office/drawing/2014/chart" uri="{C3380CC4-5D6E-409C-BE32-E72D297353CC}">
              <c16:uniqueId val="{00000007-7CA4-41D4-9890-5FE18A745A5F}"/>
            </c:ext>
          </c:extLst>
        </c:ser>
        <c:ser>
          <c:idx val="2"/>
          <c:order val="2"/>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'MEJORA CONTINUA'!$Y$18:$Y$21</c:f>
              <c:numCache>
                <c:formatCode>General</c:formatCode>
                <c:ptCount val="4"/>
              </c:numCache>
            </c:numRef>
          </c:val>
          <c:extLst>
            <c:ext xmlns:c16="http://schemas.microsoft.com/office/drawing/2014/chart" uri="{C3380CC4-5D6E-409C-BE32-E72D297353CC}">
              <c16:uniqueId val="{00000008-7CA4-41D4-9890-5FE18A745A5F}"/>
            </c:ext>
          </c:extLst>
        </c:ser>
        <c:dLbls>
          <c:showLegendKey val="0"/>
          <c:showVal val="1"/>
          <c:showCatName val="0"/>
          <c:showSerName val="0"/>
          <c:showPercent val="0"/>
          <c:showBubbleSize val="0"/>
        </c:dLbls>
        <c:gapWidth val="150"/>
        <c:shape val="box"/>
        <c:axId val="-151533248"/>
        <c:axId val="-151532704"/>
        <c:axId val="0"/>
      </c:bar3DChart>
      <c:catAx>
        <c:axId val="-151533248"/>
        <c:scaling>
          <c:orientation val="minMax"/>
        </c:scaling>
        <c:delete val="1"/>
        <c:axPos val="b"/>
        <c:title>
          <c:tx>
            <c:rich>
              <a:bodyPr/>
              <a:lstStyle/>
              <a:p>
                <a:pPr>
                  <a:defRPr/>
                </a:pPr>
                <a:r>
                  <a:rPr lang="es-CO"/>
                  <a:t>     BAJO             MODERADO       ALTO             EXTREMO</a:t>
                </a:r>
              </a:p>
            </c:rich>
          </c:tx>
          <c:overlay val="0"/>
        </c:title>
        <c:majorTickMark val="out"/>
        <c:minorTickMark val="none"/>
        <c:tickLblPos val="nextTo"/>
        <c:crossAx val="-151532704"/>
        <c:crosses val="autoZero"/>
        <c:auto val="1"/>
        <c:lblAlgn val="ctr"/>
        <c:lblOffset val="100"/>
        <c:noMultiLvlLbl val="0"/>
      </c:catAx>
      <c:valAx>
        <c:axId val="-151532704"/>
        <c:scaling>
          <c:orientation val="minMax"/>
        </c:scaling>
        <c:delete val="0"/>
        <c:axPos val="l"/>
        <c:majorGridlines/>
        <c:numFmt formatCode="General" sourceLinked="1"/>
        <c:majorTickMark val="out"/>
        <c:minorTickMark val="none"/>
        <c:tickLblPos val="nextTo"/>
        <c:crossAx val="-151533248"/>
        <c:crosses val="autoZero"/>
        <c:crossBetween val="between"/>
      </c:valAx>
    </c:plotArea>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70"/>
      <c:rAngAx val="1"/>
    </c:view3D>
    <c:floor>
      <c:thickness val="0"/>
    </c:floor>
    <c:sideWall>
      <c:thickness val="0"/>
    </c:sideWall>
    <c:backWall>
      <c:thickness val="0"/>
    </c:backWall>
    <c:plotArea>
      <c:layout/>
      <c:bar3DChart>
        <c:barDir val="col"/>
        <c:grouping val="clustered"/>
        <c:varyColors val="0"/>
        <c:ser>
          <c:idx val="0"/>
          <c:order val="0"/>
          <c:invertIfNegative val="0"/>
          <c:dPt>
            <c:idx val="0"/>
            <c:invertIfNegative val="0"/>
            <c:bubble3D val="0"/>
            <c:spPr>
              <a:solidFill>
                <a:srgbClr val="00FF00"/>
              </a:solidFill>
            </c:spPr>
            <c:extLst>
              <c:ext xmlns:c16="http://schemas.microsoft.com/office/drawing/2014/chart" uri="{C3380CC4-5D6E-409C-BE32-E72D297353CC}">
                <c16:uniqueId val="{00000001-F80F-4F57-A342-611C7233295A}"/>
              </c:ext>
            </c:extLst>
          </c:dPt>
          <c:dPt>
            <c:idx val="1"/>
            <c:invertIfNegative val="0"/>
            <c:bubble3D val="0"/>
            <c:spPr>
              <a:solidFill>
                <a:srgbClr val="FFFF00"/>
              </a:solidFill>
            </c:spPr>
            <c:extLst>
              <c:ext xmlns:c16="http://schemas.microsoft.com/office/drawing/2014/chart" uri="{C3380CC4-5D6E-409C-BE32-E72D297353CC}">
                <c16:uniqueId val="{00000003-F80F-4F57-A342-611C7233295A}"/>
              </c:ext>
            </c:extLst>
          </c:dPt>
          <c:dPt>
            <c:idx val="2"/>
            <c:invertIfNegative val="0"/>
            <c:bubble3D val="0"/>
            <c:spPr>
              <a:solidFill>
                <a:srgbClr val="FF6600"/>
              </a:solidFill>
            </c:spPr>
            <c:extLst>
              <c:ext xmlns:c16="http://schemas.microsoft.com/office/drawing/2014/chart" uri="{C3380CC4-5D6E-409C-BE32-E72D297353CC}">
                <c16:uniqueId val="{00000005-F80F-4F57-A342-611C7233295A}"/>
              </c:ext>
            </c:extLst>
          </c:dPt>
          <c:dPt>
            <c:idx val="3"/>
            <c:invertIfNegative val="0"/>
            <c:bubble3D val="0"/>
            <c:spPr>
              <a:solidFill>
                <a:srgbClr val="FF0000"/>
              </a:solidFill>
            </c:spPr>
            <c:extLst>
              <c:ext xmlns:c16="http://schemas.microsoft.com/office/drawing/2014/chart" uri="{C3380CC4-5D6E-409C-BE32-E72D297353CC}">
                <c16:uniqueId val="{00000007-F80F-4F57-A342-611C7233295A}"/>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'PLANEACION ESTRATE'!$W$24:$W$27</c:f>
              <c:numCache>
                <c:formatCode>General</c:formatCode>
                <c:ptCount val="4"/>
                <c:pt idx="0">
                  <c:v>1</c:v>
                </c:pt>
                <c:pt idx="1">
                  <c:v>5</c:v>
                </c:pt>
                <c:pt idx="2">
                  <c:v>2</c:v>
                </c:pt>
                <c:pt idx="3">
                  <c:v>2</c:v>
                </c:pt>
              </c:numCache>
            </c:numRef>
          </c:val>
          <c:extLst>
            <c:ext xmlns:c16="http://schemas.microsoft.com/office/drawing/2014/chart" uri="{C3380CC4-5D6E-409C-BE32-E72D297353CC}">
              <c16:uniqueId val="{00000008-F80F-4F57-A342-611C7233295A}"/>
            </c:ext>
          </c:extLst>
        </c:ser>
        <c:ser>
          <c:idx val="1"/>
          <c:order val="1"/>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'PLANEACION ESTRATE'!$X$24:$X$27</c:f>
              <c:numCache>
                <c:formatCode>General</c:formatCode>
                <c:ptCount val="4"/>
              </c:numCache>
            </c:numRef>
          </c:val>
          <c:extLst>
            <c:ext xmlns:c16="http://schemas.microsoft.com/office/drawing/2014/chart" uri="{C3380CC4-5D6E-409C-BE32-E72D297353CC}">
              <c16:uniqueId val="{00000009-F80F-4F57-A342-611C7233295A}"/>
            </c:ext>
          </c:extLst>
        </c:ser>
        <c:ser>
          <c:idx val="2"/>
          <c:order val="2"/>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'PLANEACION ESTRATE'!$Y$24:$Y$27</c:f>
              <c:numCache>
                <c:formatCode>General</c:formatCode>
                <c:ptCount val="4"/>
              </c:numCache>
            </c:numRef>
          </c:val>
          <c:extLst>
            <c:ext xmlns:c16="http://schemas.microsoft.com/office/drawing/2014/chart" uri="{C3380CC4-5D6E-409C-BE32-E72D297353CC}">
              <c16:uniqueId val="{0000000A-F80F-4F57-A342-611C7233295A}"/>
            </c:ext>
          </c:extLst>
        </c:ser>
        <c:dLbls>
          <c:showLegendKey val="0"/>
          <c:showVal val="1"/>
          <c:showCatName val="0"/>
          <c:showSerName val="0"/>
          <c:showPercent val="0"/>
          <c:showBubbleSize val="0"/>
        </c:dLbls>
        <c:gapWidth val="150"/>
        <c:shape val="box"/>
        <c:axId val="-151537600"/>
        <c:axId val="-151541408"/>
        <c:axId val="0"/>
      </c:bar3DChart>
      <c:catAx>
        <c:axId val="-151537600"/>
        <c:scaling>
          <c:orientation val="minMax"/>
        </c:scaling>
        <c:delete val="1"/>
        <c:axPos val="b"/>
        <c:title>
          <c:tx>
            <c:rich>
              <a:bodyPr/>
              <a:lstStyle/>
              <a:p>
                <a:pPr>
                  <a:defRPr/>
                </a:pPr>
                <a:r>
                  <a:rPr lang="es-CO"/>
                  <a:t>  BAJO                    MODERADO                          ALTO                              EXTREMO</a:t>
                </a:r>
              </a:p>
            </c:rich>
          </c:tx>
          <c:overlay val="0"/>
        </c:title>
        <c:majorTickMark val="out"/>
        <c:minorTickMark val="none"/>
        <c:tickLblPos val="nextTo"/>
        <c:crossAx val="-151541408"/>
        <c:crosses val="autoZero"/>
        <c:auto val="1"/>
        <c:lblAlgn val="ctr"/>
        <c:lblOffset val="100"/>
        <c:noMultiLvlLbl val="0"/>
      </c:catAx>
      <c:valAx>
        <c:axId val="-151541408"/>
        <c:scaling>
          <c:orientation val="minMax"/>
        </c:scaling>
        <c:delete val="0"/>
        <c:axPos val="l"/>
        <c:majorGridlines/>
        <c:numFmt formatCode="General" sourceLinked="1"/>
        <c:majorTickMark val="out"/>
        <c:minorTickMark val="none"/>
        <c:tickLblPos val="nextTo"/>
        <c:crossAx val="-151537600"/>
        <c:crosses val="autoZero"/>
        <c:crossBetween val="between"/>
      </c:val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6" Type="http://schemas.openxmlformats.org/officeDocument/2006/relationships/chart" Target="../charts/chart17.xml"/><Relationship Id="rId5" Type="http://schemas.openxmlformats.org/officeDocument/2006/relationships/chart" Target="../charts/chart16.xml"/><Relationship Id="rId4" Type="http://schemas.openxmlformats.org/officeDocument/2006/relationships/chart" Target="../charts/chart15.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image" Target="../media/image3.emf"/><Relationship Id="rId1" Type="http://schemas.openxmlformats.org/officeDocument/2006/relationships/image" Target="../media/image5.png"/><Relationship Id="rId4" Type="http://schemas.openxmlformats.org/officeDocument/2006/relationships/chart" Target="../charts/chart22.xml"/></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editAs="oneCell">
    <xdr:from>
      <xdr:col>1</xdr:col>
      <xdr:colOff>51954</xdr:colOff>
      <xdr:row>0</xdr:row>
      <xdr:rowOff>103907</xdr:rowOff>
    </xdr:from>
    <xdr:to>
      <xdr:col>4</xdr:col>
      <xdr:colOff>34636</xdr:colOff>
      <xdr:row>2</xdr:row>
      <xdr:rowOff>744681</xdr:rowOff>
    </xdr:to>
    <xdr:pic>
      <xdr:nvPicPr>
        <xdr:cNvPr id="4" name="Imagen 3">
          <a:extLst>
            <a:ext uri="{FF2B5EF4-FFF2-40B4-BE49-F238E27FC236}">
              <a16:creationId xmlns:a16="http://schemas.microsoft.com/office/drawing/2014/main" id="{4C2365B9-01FF-4696-9900-15AD49BA931E}"/>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8818" y="103907"/>
          <a:ext cx="6615545" cy="1298865"/>
        </a:xfrm>
        <a:prstGeom prst="rect">
          <a:avLst/>
        </a:prstGeom>
        <a:noFill/>
        <a:ln>
          <a:noFill/>
        </a:ln>
      </xdr:spPr>
    </xdr:pic>
    <xdr:clientData/>
  </xdr:twoCellAnchor>
  <xdr:twoCellAnchor editAs="oneCell">
    <xdr:from>
      <xdr:col>14</xdr:col>
      <xdr:colOff>-1</xdr:colOff>
      <xdr:row>149</xdr:row>
      <xdr:rowOff>0</xdr:rowOff>
    </xdr:from>
    <xdr:to>
      <xdr:col>26</xdr:col>
      <xdr:colOff>2788228</xdr:colOff>
      <xdr:row>159</xdr:row>
      <xdr:rowOff>17318</xdr:rowOff>
    </xdr:to>
    <xdr:pic>
      <xdr:nvPicPr>
        <xdr:cNvPr id="5" name="Picture 68">
          <a:extLst>
            <a:ext uri="{FF2B5EF4-FFF2-40B4-BE49-F238E27FC236}">
              <a16:creationId xmlns:a16="http://schemas.microsoft.com/office/drawing/2014/main" id="{1C33D6B6-333F-4281-8D72-BB6256A2ED0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t="73801" r="42999"/>
        <a:stretch>
          <a:fillRect/>
        </a:stretch>
      </xdr:blipFill>
      <xdr:spPr bwMode="auto">
        <a:xfrm>
          <a:off x="16365681" y="186447545"/>
          <a:ext cx="5801592" cy="2268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38100</xdr:colOff>
      <xdr:row>3</xdr:row>
      <xdr:rowOff>19050</xdr:rowOff>
    </xdr:from>
    <xdr:to>
      <xdr:col>3</xdr:col>
      <xdr:colOff>2533650</xdr:colOff>
      <xdr:row>7</xdr:row>
      <xdr:rowOff>400050</xdr:rowOff>
    </xdr:to>
    <xdr:cxnSp macro="">
      <xdr:nvCxnSpPr>
        <xdr:cNvPr id="2" name="1 Conector recto">
          <a:extLst>
            <a:ext uri="{FF2B5EF4-FFF2-40B4-BE49-F238E27FC236}">
              <a16:creationId xmlns:a16="http://schemas.microsoft.com/office/drawing/2014/main" id="{00000000-0008-0000-0900-000002000000}"/>
            </a:ext>
          </a:extLst>
        </xdr:cNvPr>
        <xdr:cNvCxnSpPr/>
      </xdr:nvCxnSpPr>
      <xdr:spPr>
        <a:xfrm>
          <a:off x="361950" y="962025"/>
          <a:ext cx="4695825" cy="22669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292536</xdr:colOff>
      <xdr:row>18</xdr:row>
      <xdr:rowOff>2597</xdr:rowOff>
    </xdr:from>
    <xdr:to>
      <xdr:col>6</xdr:col>
      <xdr:colOff>25743</xdr:colOff>
      <xdr:row>31</xdr:row>
      <xdr:rowOff>102973</xdr:rowOff>
    </xdr:to>
    <xdr:graphicFrame macro="">
      <xdr:nvGraphicFramePr>
        <xdr:cNvPr id="4" name="3 Gráfico">
          <a:extLst>
            <a:ext uri="{FF2B5EF4-FFF2-40B4-BE49-F238E27FC236}">
              <a16:creationId xmlns:a16="http://schemas.microsoft.com/office/drawing/2014/main" id="{00000000-0008-0000-0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38100</xdr:colOff>
      <xdr:row>3</xdr:row>
      <xdr:rowOff>19050</xdr:rowOff>
    </xdr:from>
    <xdr:to>
      <xdr:col>3</xdr:col>
      <xdr:colOff>2533650</xdr:colOff>
      <xdr:row>7</xdr:row>
      <xdr:rowOff>400050</xdr:rowOff>
    </xdr:to>
    <xdr:cxnSp macro="">
      <xdr:nvCxnSpPr>
        <xdr:cNvPr id="2" name="1 Conector recto">
          <a:extLst>
            <a:ext uri="{FF2B5EF4-FFF2-40B4-BE49-F238E27FC236}">
              <a16:creationId xmlns:a16="http://schemas.microsoft.com/office/drawing/2014/main" id="{00000000-0008-0000-0A00-000002000000}"/>
            </a:ext>
          </a:extLst>
        </xdr:cNvPr>
        <xdr:cNvCxnSpPr/>
      </xdr:nvCxnSpPr>
      <xdr:spPr>
        <a:xfrm>
          <a:off x="361950" y="962025"/>
          <a:ext cx="4695825" cy="22669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304334</xdr:colOff>
      <xdr:row>17</xdr:row>
      <xdr:rowOff>51342</xdr:rowOff>
    </xdr:from>
    <xdr:to>
      <xdr:col>4</xdr:col>
      <xdr:colOff>63499</xdr:colOff>
      <xdr:row>33</xdr:row>
      <xdr:rowOff>0</xdr:rowOff>
    </xdr:to>
    <xdr:graphicFrame macro="">
      <xdr:nvGraphicFramePr>
        <xdr:cNvPr id="4" name="3 Gráfico">
          <a:extLst>
            <a:ext uri="{FF2B5EF4-FFF2-40B4-BE49-F238E27FC236}">
              <a16:creationId xmlns:a16="http://schemas.microsoft.com/office/drawing/2014/main" id="{00000000-0008-0000-0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38100</xdr:colOff>
      <xdr:row>3</xdr:row>
      <xdr:rowOff>19050</xdr:rowOff>
    </xdr:from>
    <xdr:to>
      <xdr:col>3</xdr:col>
      <xdr:colOff>2533650</xdr:colOff>
      <xdr:row>7</xdr:row>
      <xdr:rowOff>400050</xdr:rowOff>
    </xdr:to>
    <xdr:cxnSp macro="">
      <xdr:nvCxnSpPr>
        <xdr:cNvPr id="4" name="3 Conector recto">
          <a:extLst>
            <a:ext uri="{FF2B5EF4-FFF2-40B4-BE49-F238E27FC236}">
              <a16:creationId xmlns:a16="http://schemas.microsoft.com/office/drawing/2014/main" id="{00000000-0008-0000-0B00-000004000000}"/>
            </a:ext>
          </a:extLst>
        </xdr:cNvPr>
        <xdr:cNvCxnSpPr/>
      </xdr:nvCxnSpPr>
      <xdr:spPr>
        <a:xfrm>
          <a:off x="361950" y="962025"/>
          <a:ext cx="4695825" cy="22669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38100</xdr:colOff>
      <xdr:row>52</xdr:row>
      <xdr:rowOff>19050</xdr:rowOff>
    </xdr:from>
    <xdr:to>
      <xdr:col>3</xdr:col>
      <xdr:colOff>2533650</xdr:colOff>
      <xdr:row>56</xdr:row>
      <xdr:rowOff>400050</xdr:rowOff>
    </xdr:to>
    <xdr:cxnSp macro="">
      <xdr:nvCxnSpPr>
        <xdr:cNvPr id="6" name="5 Conector recto">
          <a:extLst>
            <a:ext uri="{FF2B5EF4-FFF2-40B4-BE49-F238E27FC236}">
              <a16:creationId xmlns:a16="http://schemas.microsoft.com/office/drawing/2014/main" id="{00000000-0008-0000-0B00-000006000000}"/>
            </a:ext>
          </a:extLst>
        </xdr:cNvPr>
        <xdr:cNvCxnSpPr/>
      </xdr:nvCxnSpPr>
      <xdr:spPr>
        <a:xfrm>
          <a:off x="359167" y="971550"/>
          <a:ext cx="4689511" cy="226459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38100</xdr:colOff>
      <xdr:row>81</xdr:row>
      <xdr:rowOff>19050</xdr:rowOff>
    </xdr:from>
    <xdr:to>
      <xdr:col>3</xdr:col>
      <xdr:colOff>2533650</xdr:colOff>
      <xdr:row>85</xdr:row>
      <xdr:rowOff>400050</xdr:rowOff>
    </xdr:to>
    <xdr:cxnSp macro="">
      <xdr:nvCxnSpPr>
        <xdr:cNvPr id="8" name="7 Conector recto">
          <a:extLst>
            <a:ext uri="{FF2B5EF4-FFF2-40B4-BE49-F238E27FC236}">
              <a16:creationId xmlns:a16="http://schemas.microsoft.com/office/drawing/2014/main" id="{00000000-0008-0000-0B00-000008000000}"/>
            </a:ext>
          </a:extLst>
        </xdr:cNvPr>
        <xdr:cNvCxnSpPr/>
      </xdr:nvCxnSpPr>
      <xdr:spPr>
        <a:xfrm>
          <a:off x="359167" y="13803544"/>
          <a:ext cx="4689511" cy="159367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10701</xdr:colOff>
      <xdr:row>29</xdr:row>
      <xdr:rowOff>78553</xdr:rowOff>
    </xdr:from>
    <xdr:to>
      <xdr:col>6</xdr:col>
      <xdr:colOff>21405</xdr:colOff>
      <xdr:row>44</xdr:row>
      <xdr:rowOff>90714</xdr:rowOff>
    </xdr:to>
    <xdr:graphicFrame macro="">
      <xdr:nvGraphicFramePr>
        <xdr:cNvPr id="9" name="8 Gráfico">
          <a:extLst>
            <a:ext uri="{FF2B5EF4-FFF2-40B4-BE49-F238E27FC236}">
              <a16:creationId xmlns:a16="http://schemas.microsoft.com/office/drawing/2014/main" id="{00000000-0008-0000-0B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4282</xdr:colOff>
      <xdr:row>62</xdr:row>
      <xdr:rowOff>99957</xdr:rowOff>
    </xdr:from>
    <xdr:to>
      <xdr:col>3</xdr:col>
      <xdr:colOff>2382321</xdr:colOff>
      <xdr:row>78</xdr:row>
      <xdr:rowOff>28466</xdr:rowOff>
    </xdr:to>
    <xdr:graphicFrame macro="">
      <xdr:nvGraphicFramePr>
        <xdr:cNvPr id="10" name="9 Gráfico">
          <a:extLst>
            <a:ext uri="{FF2B5EF4-FFF2-40B4-BE49-F238E27FC236}">
              <a16:creationId xmlns:a16="http://schemas.microsoft.com/office/drawing/2014/main" id="{00000000-0008-0000-0B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14982</xdr:colOff>
      <xdr:row>94</xdr:row>
      <xdr:rowOff>121364</xdr:rowOff>
    </xdr:from>
    <xdr:to>
      <xdr:col>6</xdr:col>
      <xdr:colOff>32106</xdr:colOff>
      <xdr:row>108</xdr:row>
      <xdr:rowOff>28468</xdr:rowOff>
    </xdr:to>
    <xdr:graphicFrame macro="">
      <xdr:nvGraphicFramePr>
        <xdr:cNvPr id="11" name="10 Gráfico">
          <a:extLst>
            <a:ext uri="{FF2B5EF4-FFF2-40B4-BE49-F238E27FC236}">
              <a16:creationId xmlns:a16="http://schemas.microsoft.com/office/drawing/2014/main" id="{00000000-0008-0000-0B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38100</xdr:colOff>
      <xdr:row>3</xdr:row>
      <xdr:rowOff>19050</xdr:rowOff>
    </xdr:from>
    <xdr:to>
      <xdr:col>3</xdr:col>
      <xdr:colOff>2533650</xdr:colOff>
      <xdr:row>7</xdr:row>
      <xdr:rowOff>400050</xdr:rowOff>
    </xdr:to>
    <xdr:cxnSp macro="">
      <xdr:nvCxnSpPr>
        <xdr:cNvPr id="12" name="3 Conector recto">
          <a:extLst>
            <a:ext uri="{FF2B5EF4-FFF2-40B4-BE49-F238E27FC236}">
              <a16:creationId xmlns:a16="http://schemas.microsoft.com/office/drawing/2014/main" id="{00000000-0008-0000-0B00-00000C000000}"/>
            </a:ext>
          </a:extLst>
        </xdr:cNvPr>
        <xdr:cNvCxnSpPr/>
      </xdr:nvCxnSpPr>
      <xdr:spPr>
        <a:xfrm>
          <a:off x="361950" y="962025"/>
          <a:ext cx="4695825" cy="22669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38100</xdr:colOff>
      <xdr:row>52</xdr:row>
      <xdr:rowOff>19050</xdr:rowOff>
    </xdr:from>
    <xdr:to>
      <xdr:col>3</xdr:col>
      <xdr:colOff>2533650</xdr:colOff>
      <xdr:row>56</xdr:row>
      <xdr:rowOff>400050</xdr:rowOff>
    </xdr:to>
    <xdr:cxnSp macro="">
      <xdr:nvCxnSpPr>
        <xdr:cNvPr id="13" name="5 Conector recto">
          <a:extLst>
            <a:ext uri="{FF2B5EF4-FFF2-40B4-BE49-F238E27FC236}">
              <a16:creationId xmlns:a16="http://schemas.microsoft.com/office/drawing/2014/main" id="{00000000-0008-0000-0B00-00000D000000}"/>
            </a:ext>
          </a:extLst>
        </xdr:cNvPr>
        <xdr:cNvCxnSpPr/>
      </xdr:nvCxnSpPr>
      <xdr:spPr>
        <a:xfrm>
          <a:off x="361950" y="16821150"/>
          <a:ext cx="4695825" cy="16192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38100</xdr:colOff>
      <xdr:row>73</xdr:row>
      <xdr:rowOff>19050</xdr:rowOff>
    </xdr:from>
    <xdr:to>
      <xdr:col>3</xdr:col>
      <xdr:colOff>2533650</xdr:colOff>
      <xdr:row>77</xdr:row>
      <xdr:rowOff>400050</xdr:rowOff>
    </xdr:to>
    <xdr:cxnSp macro="">
      <xdr:nvCxnSpPr>
        <xdr:cNvPr id="14" name="7 Conector recto">
          <a:extLst>
            <a:ext uri="{FF2B5EF4-FFF2-40B4-BE49-F238E27FC236}">
              <a16:creationId xmlns:a16="http://schemas.microsoft.com/office/drawing/2014/main" id="{00000000-0008-0000-0B00-00000E000000}"/>
            </a:ext>
          </a:extLst>
        </xdr:cNvPr>
        <xdr:cNvCxnSpPr/>
      </xdr:nvCxnSpPr>
      <xdr:spPr>
        <a:xfrm>
          <a:off x="361950" y="22774275"/>
          <a:ext cx="4695825" cy="20669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10701</xdr:colOff>
      <xdr:row>29</xdr:row>
      <xdr:rowOff>78553</xdr:rowOff>
    </xdr:from>
    <xdr:to>
      <xdr:col>6</xdr:col>
      <xdr:colOff>21405</xdr:colOff>
      <xdr:row>44</xdr:row>
      <xdr:rowOff>90714</xdr:rowOff>
    </xdr:to>
    <xdr:graphicFrame macro="">
      <xdr:nvGraphicFramePr>
        <xdr:cNvPr id="15" name="8 Gráfico">
          <a:extLst>
            <a:ext uri="{FF2B5EF4-FFF2-40B4-BE49-F238E27FC236}">
              <a16:creationId xmlns:a16="http://schemas.microsoft.com/office/drawing/2014/main" id="{00000000-0008-0000-0B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4282</xdr:colOff>
      <xdr:row>62</xdr:row>
      <xdr:rowOff>99957</xdr:rowOff>
    </xdr:from>
    <xdr:to>
      <xdr:col>3</xdr:col>
      <xdr:colOff>2382321</xdr:colOff>
      <xdr:row>70</xdr:row>
      <xdr:rowOff>28466</xdr:rowOff>
    </xdr:to>
    <xdr:graphicFrame macro="">
      <xdr:nvGraphicFramePr>
        <xdr:cNvPr id="16" name="9 Gráfico">
          <a:extLst>
            <a:ext uri="{FF2B5EF4-FFF2-40B4-BE49-F238E27FC236}">
              <a16:creationId xmlns:a16="http://schemas.microsoft.com/office/drawing/2014/main" id="{00000000-0008-0000-0B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14982</xdr:colOff>
      <xdr:row>86</xdr:row>
      <xdr:rowOff>121364</xdr:rowOff>
    </xdr:from>
    <xdr:to>
      <xdr:col>6</xdr:col>
      <xdr:colOff>32106</xdr:colOff>
      <xdr:row>94</xdr:row>
      <xdr:rowOff>0</xdr:rowOff>
    </xdr:to>
    <xdr:graphicFrame macro="">
      <xdr:nvGraphicFramePr>
        <xdr:cNvPr id="17" name="10 Gráfico">
          <a:extLst>
            <a:ext uri="{FF2B5EF4-FFF2-40B4-BE49-F238E27FC236}">
              <a16:creationId xmlns:a16="http://schemas.microsoft.com/office/drawing/2014/main" id="{00000000-0008-0000-0B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38100</xdr:colOff>
      <xdr:row>3</xdr:row>
      <xdr:rowOff>19050</xdr:rowOff>
    </xdr:from>
    <xdr:to>
      <xdr:col>3</xdr:col>
      <xdr:colOff>2533650</xdr:colOff>
      <xdr:row>7</xdr:row>
      <xdr:rowOff>400050</xdr:rowOff>
    </xdr:to>
    <xdr:cxnSp macro="">
      <xdr:nvCxnSpPr>
        <xdr:cNvPr id="2" name="1 Conector recto">
          <a:extLst>
            <a:ext uri="{FF2B5EF4-FFF2-40B4-BE49-F238E27FC236}">
              <a16:creationId xmlns:a16="http://schemas.microsoft.com/office/drawing/2014/main" id="{00000000-0008-0000-0C00-000002000000}"/>
            </a:ext>
          </a:extLst>
        </xdr:cNvPr>
        <xdr:cNvCxnSpPr/>
      </xdr:nvCxnSpPr>
      <xdr:spPr>
        <a:xfrm>
          <a:off x="361950" y="962025"/>
          <a:ext cx="4695825" cy="22669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27212</xdr:colOff>
      <xdr:row>12</xdr:row>
      <xdr:rowOff>161820</xdr:rowOff>
    </xdr:from>
    <xdr:to>
      <xdr:col>5</xdr:col>
      <xdr:colOff>690823</xdr:colOff>
      <xdr:row>27</xdr:row>
      <xdr:rowOff>78921</xdr:rowOff>
    </xdr:to>
    <xdr:graphicFrame macro="">
      <xdr:nvGraphicFramePr>
        <xdr:cNvPr id="4" name="3 Gráfico">
          <a:extLst>
            <a:ext uri="{FF2B5EF4-FFF2-40B4-BE49-F238E27FC236}">
              <a16:creationId xmlns:a16="http://schemas.microsoft.com/office/drawing/2014/main" id="{00000000-0008-0000-0C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38100</xdr:colOff>
      <xdr:row>3</xdr:row>
      <xdr:rowOff>19050</xdr:rowOff>
    </xdr:from>
    <xdr:to>
      <xdr:col>3</xdr:col>
      <xdr:colOff>2533650</xdr:colOff>
      <xdr:row>7</xdr:row>
      <xdr:rowOff>400050</xdr:rowOff>
    </xdr:to>
    <xdr:cxnSp macro="">
      <xdr:nvCxnSpPr>
        <xdr:cNvPr id="2" name="1 Conector recto">
          <a:extLst>
            <a:ext uri="{FF2B5EF4-FFF2-40B4-BE49-F238E27FC236}">
              <a16:creationId xmlns:a16="http://schemas.microsoft.com/office/drawing/2014/main" id="{00000000-0008-0000-0D00-000002000000}"/>
            </a:ext>
          </a:extLst>
        </xdr:cNvPr>
        <xdr:cNvCxnSpPr/>
      </xdr:nvCxnSpPr>
      <xdr:spPr>
        <a:xfrm>
          <a:off x="361950" y="962025"/>
          <a:ext cx="4695825" cy="22669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80366</xdr:colOff>
      <xdr:row>21</xdr:row>
      <xdr:rowOff>19942</xdr:rowOff>
    </xdr:from>
    <xdr:to>
      <xdr:col>5</xdr:col>
      <xdr:colOff>669726</xdr:colOff>
      <xdr:row>34</xdr:row>
      <xdr:rowOff>188415</xdr:rowOff>
    </xdr:to>
    <xdr:graphicFrame macro="">
      <xdr:nvGraphicFramePr>
        <xdr:cNvPr id="5" name="4 Gráfico">
          <a:extLst>
            <a:ext uri="{FF2B5EF4-FFF2-40B4-BE49-F238E27FC236}">
              <a16:creationId xmlns:a16="http://schemas.microsoft.com/office/drawing/2014/main" id="{00000000-0008-0000-0D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xdr:col>
      <xdr:colOff>38100</xdr:colOff>
      <xdr:row>3</xdr:row>
      <xdr:rowOff>19050</xdr:rowOff>
    </xdr:from>
    <xdr:to>
      <xdr:col>3</xdr:col>
      <xdr:colOff>2533650</xdr:colOff>
      <xdr:row>7</xdr:row>
      <xdr:rowOff>400050</xdr:rowOff>
    </xdr:to>
    <xdr:cxnSp macro="">
      <xdr:nvCxnSpPr>
        <xdr:cNvPr id="2" name="1 Conector recto">
          <a:extLst>
            <a:ext uri="{FF2B5EF4-FFF2-40B4-BE49-F238E27FC236}">
              <a16:creationId xmlns:a16="http://schemas.microsoft.com/office/drawing/2014/main" id="{00000000-0008-0000-0E00-000002000000}"/>
            </a:ext>
          </a:extLst>
        </xdr:cNvPr>
        <xdr:cNvCxnSpPr/>
      </xdr:nvCxnSpPr>
      <xdr:spPr>
        <a:xfrm>
          <a:off x="361950" y="962025"/>
          <a:ext cx="4695825" cy="24193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24086</xdr:colOff>
      <xdr:row>26</xdr:row>
      <xdr:rowOff>35253</xdr:rowOff>
    </xdr:from>
    <xdr:to>
      <xdr:col>5</xdr:col>
      <xdr:colOff>10947</xdr:colOff>
      <xdr:row>40</xdr:row>
      <xdr:rowOff>19488</xdr:rowOff>
    </xdr:to>
    <xdr:graphicFrame macro="">
      <xdr:nvGraphicFramePr>
        <xdr:cNvPr id="3" name="2 Gráfico">
          <a:extLst>
            <a:ext uri="{FF2B5EF4-FFF2-40B4-BE49-F238E27FC236}">
              <a16:creationId xmlns:a16="http://schemas.microsoft.com/office/drawing/2014/main" id="{00000000-0008-0000-0E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2</xdr:col>
      <xdr:colOff>990600</xdr:colOff>
      <xdr:row>6</xdr:row>
      <xdr:rowOff>65219</xdr:rowOff>
    </xdr:from>
    <xdr:to>
      <xdr:col>2</xdr:col>
      <xdr:colOff>2619376</xdr:colOff>
      <xdr:row>10</xdr:row>
      <xdr:rowOff>123824</xdr:rowOff>
    </xdr:to>
    <xdr:pic>
      <xdr:nvPicPr>
        <xdr:cNvPr id="61" name="60 Imagen">
          <a:extLst>
            <a:ext uri="{FF2B5EF4-FFF2-40B4-BE49-F238E27FC236}">
              <a16:creationId xmlns:a16="http://schemas.microsoft.com/office/drawing/2014/main" id="{00000000-0008-0000-0F00-00003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9725" y="1093919"/>
          <a:ext cx="1628776" cy="820605"/>
        </a:xfrm>
        <a:prstGeom prst="rect">
          <a:avLst/>
        </a:prstGeom>
      </xdr:spPr>
    </xdr:pic>
    <xdr:clientData/>
  </xdr:twoCellAnchor>
  <xdr:twoCellAnchor editAs="oneCell">
    <xdr:from>
      <xdr:col>0</xdr:col>
      <xdr:colOff>86715</xdr:colOff>
      <xdr:row>19</xdr:row>
      <xdr:rowOff>31544</xdr:rowOff>
    </xdr:from>
    <xdr:to>
      <xdr:col>3</xdr:col>
      <xdr:colOff>272142</xdr:colOff>
      <xdr:row>34</xdr:row>
      <xdr:rowOff>79169</xdr:rowOff>
    </xdr:to>
    <xdr:pic>
      <xdr:nvPicPr>
        <xdr:cNvPr id="4" name="3 Imagen">
          <a:extLst>
            <a:ext uri="{FF2B5EF4-FFF2-40B4-BE49-F238E27FC236}">
              <a16:creationId xmlns:a16="http://schemas.microsoft.com/office/drawing/2014/main" id="{00000000-0008-0000-0F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715" y="3717843"/>
          <a:ext cx="5504583" cy="30535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38099</xdr:colOff>
      <xdr:row>8</xdr:row>
      <xdr:rowOff>38099</xdr:rowOff>
    </xdr:from>
    <xdr:to>
      <xdr:col>21</xdr:col>
      <xdr:colOff>0</xdr:colOff>
      <xdr:row>19</xdr:row>
      <xdr:rowOff>19050</xdr:rowOff>
    </xdr:to>
    <xdr:graphicFrame macro="">
      <xdr:nvGraphicFramePr>
        <xdr:cNvPr id="18" name="17 Gráfico">
          <a:extLst>
            <a:ext uri="{FF2B5EF4-FFF2-40B4-BE49-F238E27FC236}">
              <a16:creationId xmlns:a16="http://schemas.microsoft.com/office/drawing/2014/main" id="{00000000-0008-0000-0F00-00001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61850</xdr:colOff>
      <xdr:row>8</xdr:row>
      <xdr:rowOff>98962</xdr:rowOff>
    </xdr:from>
    <xdr:to>
      <xdr:col>15</xdr:col>
      <xdr:colOff>12371</xdr:colOff>
      <xdr:row>19</xdr:row>
      <xdr:rowOff>49481</xdr:rowOff>
    </xdr:to>
    <xdr:graphicFrame macro="">
      <xdr:nvGraphicFramePr>
        <xdr:cNvPr id="2" name="1 Gráfico">
          <a:extLst>
            <a:ext uri="{FF2B5EF4-FFF2-40B4-BE49-F238E27FC236}">
              <a16:creationId xmlns:a16="http://schemas.microsoft.com/office/drawing/2014/main" id="{00000000-0008-0000-0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9526</xdr:colOff>
      <xdr:row>2</xdr:row>
      <xdr:rowOff>161925</xdr:rowOff>
    </xdr:from>
    <xdr:to>
      <xdr:col>8</xdr:col>
      <xdr:colOff>119063</xdr:colOff>
      <xdr:row>15</xdr:row>
      <xdr:rowOff>42863</xdr:rowOff>
    </xdr:to>
    <xdr:pic>
      <xdr:nvPicPr>
        <xdr:cNvPr id="4" name="3 Imagen">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1" y="554831"/>
          <a:ext cx="5443537" cy="30003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370526</xdr:colOff>
      <xdr:row>18</xdr:row>
      <xdr:rowOff>134067</xdr:rowOff>
    </xdr:from>
    <xdr:to>
      <xdr:col>10</xdr:col>
      <xdr:colOff>1077757</xdr:colOff>
      <xdr:row>29</xdr:row>
      <xdr:rowOff>48342</xdr:rowOff>
    </xdr:to>
    <xdr:pic>
      <xdr:nvPicPr>
        <xdr:cNvPr id="9" name="8 Imagen">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89901" y="4027411"/>
          <a:ext cx="5934075" cy="2009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38100</xdr:colOff>
      <xdr:row>3</xdr:row>
      <xdr:rowOff>19050</xdr:rowOff>
    </xdr:from>
    <xdr:to>
      <xdr:col>3</xdr:col>
      <xdr:colOff>2533650</xdr:colOff>
      <xdr:row>7</xdr:row>
      <xdr:rowOff>400050</xdr:rowOff>
    </xdr:to>
    <xdr:cxnSp macro="">
      <xdr:nvCxnSpPr>
        <xdr:cNvPr id="5" name="4 Conector recto">
          <a:extLst>
            <a:ext uri="{FF2B5EF4-FFF2-40B4-BE49-F238E27FC236}">
              <a16:creationId xmlns:a16="http://schemas.microsoft.com/office/drawing/2014/main" id="{00000000-0008-0000-0200-000005000000}"/>
            </a:ext>
          </a:extLst>
        </xdr:cNvPr>
        <xdr:cNvCxnSpPr/>
      </xdr:nvCxnSpPr>
      <xdr:spPr>
        <a:xfrm>
          <a:off x="238125" y="600075"/>
          <a:ext cx="4695825" cy="12954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95251</xdr:colOff>
      <xdr:row>18</xdr:row>
      <xdr:rowOff>150954</xdr:rowOff>
    </xdr:from>
    <xdr:to>
      <xdr:col>5</xdr:col>
      <xdr:colOff>533978</xdr:colOff>
      <xdr:row>34</xdr:row>
      <xdr:rowOff>22151</xdr:rowOff>
    </xdr:to>
    <xdr:graphicFrame macro="">
      <xdr:nvGraphicFramePr>
        <xdr:cNvPr id="12" name="11 Gráfico">
          <a:extLst>
            <a:ext uri="{FF2B5EF4-FFF2-40B4-BE49-F238E27FC236}">
              <a16:creationId xmlns:a16="http://schemas.microsoft.com/office/drawing/2014/main" id="{00000000-0008-0000-02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445485</xdr:colOff>
      <xdr:row>18</xdr:row>
      <xdr:rowOff>155059</xdr:rowOff>
    </xdr:from>
    <xdr:to>
      <xdr:col>14</xdr:col>
      <xdr:colOff>537850</xdr:colOff>
      <xdr:row>34</xdr:row>
      <xdr:rowOff>33227</xdr:rowOff>
    </xdr:to>
    <xdr:graphicFrame macro="">
      <xdr:nvGraphicFramePr>
        <xdr:cNvPr id="17" name="16 Gráfico">
          <a:extLst>
            <a:ext uri="{FF2B5EF4-FFF2-40B4-BE49-F238E27FC236}">
              <a16:creationId xmlns:a16="http://schemas.microsoft.com/office/drawing/2014/main" id="{00000000-0008-0000-02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31</xdr:col>
      <xdr:colOff>38100</xdr:colOff>
      <xdr:row>3</xdr:row>
      <xdr:rowOff>19050</xdr:rowOff>
    </xdr:from>
    <xdr:to>
      <xdr:col>33</xdr:col>
      <xdr:colOff>2533650</xdr:colOff>
      <xdr:row>7</xdr:row>
      <xdr:rowOff>400050</xdr:rowOff>
    </xdr:to>
    <xdr:cxnSp macro="">
      <xdr:nvCxnSpPr>
        <xdr:cNvPr id="6" name="2 Conector recto">
          <a:extLst>
            <a:ext uri="{FF2B5EF4-FFF2-40B4-BE49-F238E27FC236}">
              <a16:creationId xmlns:a16="http://schemas.microsoft.com/office/drawing/2014/main" id="{00000000-0008-0000-0200-000006000000}"/>
            </a:ext>
          </a:extLst>
        </xdr:cNvPr>
        <xdr:cNvCxnSpPr/>
      </xdr:nvCxnSpPr>
      <xdr:spPr>
        <a:xfrm>
          <a:off x="361950" y="962025"/>
          <a:ext cx="4695825" cy="22669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38100</xdr:colOff>
      <xdr:row>3</xdr:row>
      <xdr:rowOff>19050</xdr:rowOff>
    </xdr:from>
    <xdr:to>
      <xdr:col>3</xdr:col>
      <xdr:colOff>2533650</xdr:colOff>
      <xdr:row>7</xdr:row>
      <xdr:rowOff>400050</xdr:rowOff>
    </xdr:to>
    <xdr:cxnSp macro="">
      <xdr:nvCxnSpPr>
        <xdr:cNvPr id="3" name="2 Conector recto">
          <a:extLst>
            <a:ext uri="{FF2B5EF4-FFF2-40B4-BE49-F238E27FC236}">
              <a16:creationId xmlns:a16="http://schemas.microsoft.com/office/drawing/2014/main" id="{00000000-0008-0000-0300-000003000000}"/>
            </a:ext>
          </a:extLst>
        </xdr:cNvPr>
        <xdr:cNvCxnSpPr/>
      </xdr:nvCxnSpPr>
      <xdr:spPr>
        <a:xfrm>
          <a:off x="361950" y="962025"/>
          <a:ext cx="4695825" cy="22669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11205</xdr:colOff>
      <xdr:row>11</xdr:row>
      <xdr:rowOff>106175</xdr:rowOff>
    </xdr:from>
    <xdr:to>
      <xdr:col>6</xdr:col>
      <xdr:colOff>28013</xdr:colOff>
      <xdr:row>25</xdr:row>
      <xdr:rowOff>266139</xdr:rowOff>
    </xdr:to>
    <xdr:graphicFrame macro="">
      <xdr:nvGraphicFramePr>
        <xdr:cNvPr id="2" name="1 Gráfico">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38100</xdr:colOff>
      <xdr:row>3</xdr:row>
      <xdr:rowOff>19050</xdr:rowOff>
    </xdr:from>
    <xdr:to>
      <xdr:col>3</xdr:col>
      <xdr:colOff>2533650</xdr:colOff>
      <xdr:row>7</xdr:row>
      <xdr:rowOff>400050</xdr:rowOff>
    </xdr:to>
    <xdr:cxnSp macro="">
      <xdr:nvCxnSpPr>
        <xdr:cNvPr id="2" name="1 Conector recto">
          <a:extLst>
            <a:ext uri="{FF2B5EF4-FFF2-40B4-BE49-F238E27FC236}">
              <a16:creationId xmlns:a16="http://schemas.microsoft.com/office/drawing/2014/main" id="{00000000-0008-0000-0400-000002000000}"/>
            </a:ext>
          </a:extLst>
        </xdr:cNvPr>
        <xdr:cNvCxnSpPr/>
      </xdr:nvCxnSpPr>
      <xdr:spPr>
        <a:xfrm>
          <a:off x="361950" y="962025"/>
          <a:ext cx="4695825" cy="22669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318805</xdr:colOff>
      <xdr:row>21</xdr:row>
      <xdr:rowOff>274660</xdr:rowOff>
    </xdr:from>
    <xdr:to>
      <xdr:col>5</xdr:col>
      <xdr:colOff>439615</xdr:colOff>
      <xdr:row>35</xdr:row>
      <xdr:rowOff>0</xdr:rowOff>
    </xdr:to>
    <xdr:graphicFrame macro="">
      <xdr:nvGraphicFramePr>
        <xdr:cNvPr id="3" name="2 Gráfico">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38100</xdr:colOff>
      <xdr:row>3</xdr:row>
      <xdr:rowOff>19050</xdr:rowOff>
    </xdr:from>
    <xdr:to>
      <xdr:col>3</xdr:col>
      <xdr:colOff>2533650</xdr:colOff>
      <xdr:row>7</xdr:row>
      <xdr:rowOff>400050</xdr:rowOff>
    </xdr:to>
    <xdr:cxnSp macro="">
      <xdr:nvCxnSpPr>
        <xdr:cNvPr id="3" name="2 Conector recto">
          <a:extLst>
            <a:ext uri="{FF2B5EF4-FFF2-40B4-BE49-F238E27FC236}">
              <a16:creationId xmlns:a16="http://schemas.microsoft.com/office/drawing/2014/main" id="{00000000-0008-0000-0500-000003000000}"/>
            </a:ext>
          </a:extLst>
        </xdr:cNvPr>
        <xdr:cNvCxnSpPr/>
      </xdr:nvCxnSpPr>
      <xdr:spPr>
        <a:xfrm>
          <a:off x="361950" y="962025"/>
          <a:ext cx="4695825" cy="22669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315063</xdr:colOff>
      <xdr:row>41</xdr:row>
      <xdr:rowOff>187710</xdr:rowOff>
    </xdr:from>
    <xdr:to>
      <xdr:col>5</xdr:col>
      <xdr:colOff>467893</xdr:colOff>
      <xdr:row>55</xdr:row>
      <xdr:rowOff>0</xdr:rowOff>
    </xdr:to>
    <xdr:graphicFrame macro="">
      <xdr:nvGraphicFramePr>
        <xdr:cNvPr id="4" name="3 Gráfico">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568159</xdr:colOff>
      <xdr:row>41</xdr:row>
      <xdr:rowOff>185904</xdr:rowOff>
    </xdr:from>
    <xdr:to>
      <xdr:col>14</xdr:col>
      <xdr:colOff>560046</xdr:colOff>
      <xdr:row>55</xdr:row>
      <xdr:rowOff>0</xdr:rowOff>
    </xdr:to>
    <xdr:graphicFrame macro="">
      <xdr:nvGraphicFramePr>
        <xdr:cNvPr id="5" name="4 Gráfico">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38100</xdr:colOff>
      <xdr:row>3</xdr:row>
      <xdr:rowOff>19050</xdr:rowOff>
    </xdr:from>
    <xdr:to>
      <xdr:col>3</xdr:col>
      <xdr:colOff>2533650</xdr:colOff>
      <xdr:row>7</xdr:row>
      <xdr:rowOff>400050</xdr:rowOff>
    </xdr:to>
    <xdr:cxnSp macro="">
      <xdr:nvCxnSpPr>
        <xdr:cNvPr id="2" name="1 Conector recto">
          <a:extLst>
            <a:ext uri="{FF2B5EF4-FFF2-40B4-BE49-F238E27FC236}">
              <a16:creationId xmlns:a16="http://schemas.microsoft.com/office/drawing/2014/main" id="{00000000-0008-0000-0600-000002000000}"/>
            </a:ext>
          </a:extLst>
        </xdr:cNvPr>
        <xdr:cNvCxnSpPr/>
      </xdr:nvCxnSpPr>
      <xdr:spPr>
        <a:xfrm>
          <a:off x="361950" y="962025"/>
          <a:ext cx="4695825" cy="22669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62022</xdr:colOff>
      <xdr:row>17</xdr:row>
      <xdr:rowOff>6621</xdr:rowOff>
    </xdr:from>
    <xdr:to>
      <xdr:col>6</xdr:col>
      <xdr:colOff>52917</xdr:colOff>
      <xdr:row>31</xdr:row>
      <xdr:rowOff>52916</xdr:rowOff>
    </xdr:to>
    <xdr:graphicFrame macro="">
      <xdr:nvGraphicFramePr>
        <xdr:cNvPr id="8" name="7 Gráfico">
          <a:extLst>
            <a:ext uri="{FF2B5EF4-FFF2-40B4-BE49-F238E27FC236}">
              <a16:creationId xmlns:a16="http://schemas.microsoft.com/office/drawing/2014/main" id="{00000000-0008-0000-06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38100</xdr:colOff>
      <xdr:row>3</xdr:row>
      <xdr:rowOff>19050</xdr:rowOff>
    </xdr:from>
    <xdr:to>
      <xdr:col>3</xdr:col>
      <xdr:colOff>2533650</xdr:colOff>
      <xdr:row>7</xdr:row>
      <xdr:rowOff>400050</xdr:rowOff>
    </xdr:to>
    <xdr:cxnSp macro="">
      <xdr:nvCxnSpPr>
        <xdr:cNvPr id="2" name="1 Conector recto">
          <a:extLst>
            <a:ext uri="{FF2B5EF4-FFF2-40B4-BE49-F238E27FC236}">
              <a16:creationId xmlns:a16="http://schemas.microsoft.com/office/drawing/2014/main" id="{00000000-0008-0000-0700-000002000000}"/>
            </a:ext>
          </a:extLst>
        </xdr:cNvPr>
        <xdr:cNvCxnSpPr/>
      </xdr:nvCxnSpPr>
      <xdr:spPr>
        <a:xfrm>
          <a:off x="361950" y="962025"/>
          <a:ext cx="4695825" cy="22669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25399</xdr:colOff>
      <xdr:row>15</xdr:row>
      <xdr:rowOff>3174</xdr:rowOff>
    </xdr:from>
    <xdr:to>
      <xdr:col>6</xdr:col>
      <xdr:colOff>27213</xdr:colOff>
      <xdr:row>30</xdr:row>
      <xdr:rowOff>0</xdr:rowOff>
    </xdr:to>
    <xdr:graphicFrame macro="">
      <xdr:nvGraphicFramePr>
        <xdr:cNvPr id="4" name="3 Gráfico">
          <a:extLst>
            <a:ext uri="{FF2B5EF4-FFF2-40B4-BE49-F238E27FC236}">
              <a16:creationId xmlns:a16="http://schemas.microsoft.com/office/drawing/2014/main" id="{00000000-0008-0000-0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38100</xdr:colOff>
      <xdr:row>3</xdr:row>
      <xdr:rowOff>19050</xdr:rowOff>
    </xdr:from>
    <xdr:to>
      <xdr:col>3</xdr:col>
      <xdr:colOff>2533650</xdr:colOff>
      <xdr:row>7</xdr:row>
      <xdr:rowOff>400050</xdr:rowOff>
    </xdr:to>
    <xdr:cxnSp macro="">
      <xdr:nvCxnSpPr>
        <xdr:cNvPr id="2" name="1 Conector recto">
          <a:extLst>
            <a:ext uri="{FF2B5EF4-FFF2-40B4-BE49-F238E27FC236}">
              <a16:creationId xmlns:a16="http://schemas.microsoft.com/office/drawing/2014/main" id="{00000000-0008-0000-0800-000002000000}"/>
            </a:ext>
          </a:extLst>
        </xdr:cNvPr>
        <xdr:cNvCxnSpPr/>
      </xdr:nvCxnSpPr>
      <xdr:spPr>
        <a:xfrm>
          <a:off x="361950" y="962025"/>
          <a:ext cx="4695825" cy="22669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16297</xdr:colOff>
      <xdr:row>21</xdr:row>
      <xdr:rowOff>50145</xdr:rowOff>
    </xdr:from>
    <xdr:to>
      <xdr:col>6</xdr:col>
      <xdr:colOff>0</xdr:colOff>
      <xdr:row>35</xdr:row>
      <xdr:rowOff>86591</xdr:rowOff>
    </xdr:to>
    <xdr:graphicFrame macro="">
      <xdr:nvGraphicFramePr>
        <xdr:cNvPr id="4" name="3 Gráfico">
          <a:extLst>
            <a:ext uri="{FF2B5EF4-FFF2-40B4-BE49-F238E27FC236}">
              <a16:creationId xmlns:a16="http://schemas.microsoft.com/office/drawing/2014/main" id="{00000000-0008-0000-08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ifinorte\Downloads\RIESGOS2020%20Final%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RIZ DE RIESGO 2020"/>
      <sheetName val="CRITERIOS DE EVALUACION"/>
      <sheetName val="C. INTERNO"/>
      <sheetName val="Convenios"/>
      <sheetName val="Captacion"/>
      <sheetName val="Colocacion"/>
      <sheetName val="GESTION COMERCIAL"/>
      <sheetName val="MEJORA CONTINUA"/>
      <sheetName val="PLANEACION ESTRATE"/>
      <sheetName val="GESTION DOCUMENTAL"/>
      <sheetName val="GESTION ADM  JURIDICA "/>
      <sheetName val="GESTION FINANCIERA"/>
      <sheetName val="INF Y COMUNICACION"/>
      <sheetName val="TALENTO HUMANO"/>
      <sheetName val="SISTEMAS"/>
      <sheetName val="Control Interno"/>
      <sheetName val="Hoja5"/>
      <sheetName val="Hoja6"/>
      <sheetName val="Hoja1"/>
    </sheetNames>
    <sheetDataSet>
      <sheetData sheetId="0"/>
      <sheetData sheetId="1"/>
      <sheetData sheetId="2"/>
      <sheetData sheetId="3"/>
      <sheetData sheetId="4"/>
      <sheetData sheetId="5"/>
      <sheetData sheetId="6"/>
      <sheetData sheetId="7"/>
      <sheetData sheetId="8"/>
      <sheetData sheetId="9"/>
      <sheetData sheetId="10"/>
      <sheetData sheetId="11">
        <row r="32">
          <cell r="W32">
            <v>0</v>
          </cell>
          <cell r="X32">
            <v>0</v>
          </cell>
          <cell r="Y32">
            <v>0</v>
          </cell>
        </row>
        <row r="33">
          <cell r="W33">
            <v>8</v>
          </cell>
          <cell r="X33">
            <v>0</v>
          </cell>
          <cell r="Y33">
            <v>0</v>
          </cell>
        </row>
        <row r="34">
          <cell r="W34">
            <v>3</v>
          </cell>
          <cell r="X34">
            <v>0</v>
          </cell>
          <cell r="Y34">
            <v>0</v>
          </cell>
        </row>
        <row r="35">
          <cell r="W35">
            <v>0</v>
          </cell>
          <cell r="X35">
            <v>0</v>
          </cell>
          <cell r="Y35">
            <v>0</v>
          </cell>
        </row>
        <row r="65">
          <cell r="W65">
            <v>1</v>
          </cell>
          <cell r="X65">
            <v>0</v>
          </cell>
          <cell r="Y65">
            <v>0</v>
          </cell>
        </row>
        <row r="66">
          <cell r="W66">
            <v>0</v>
          </cell>
          <cell r="X66">
            <v>0</v>
          </cell>
          <cell r="Y66">
            <v>0</v>
          </cell>
        </row>
        <row r="67">
          <cell r="W67">
            <v>1</v>
          </cell>
          <cell r="X67">
            <v>0</v>
          </cell>
          <cell r="Y67">
            <v>0</v>
          </cell>
        </row>
        <row r="68">
          <cell r="W68">
            <v>0</v>
          </cell>
          <cell r="X68">
            <v>0</v>
          </cell>
          <cell r="Y68">
            <v>0</v>
          </cell>
        </row>
        <row r="89">
          <cell r="W89">
            <v>2</v>
          </cell>
          <cell r="X89">
            <v>0</v>
          </cell>
          <cell r="Y89">
            <v>0</v>
          </cell>
        </row>
        <row r="90">
          <cell r="W90">
            <v>0</v>
          </cell>
          <cell r="X90">
            <v>0</v>
          </cell>
          <cell r="Y90">
            <v>0</v>
          </cell>
        </row>
        <row r="91">
          <cell r="W91">
            <v>2</v>
          </cell>
          <cell r="X91">
            <v>0</v>
          </cell>
          <cell r="Y91">
            <v>0</v>
          </cell>
        </row>
        <row r="92">
          <cell r="W92">
            <v>0</v>
          </cell>
          <cell r="X92">
            <v>0</v>
          </cell>
          <cell r="Y92">
            <v>0</v>
          </cell>
        </row>
      </sheetData>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sheetPr>
  <dimension ref="A1:AY238"/>
  <sheetViews>
    <sheetView tabSelected="1" zoomScale="55" zoomScaleNormal="55" workbookViewId="0">
      <pane ySplit="6" topLeftCell="A36" activePane="bottomLeft" state="frozen"/>
      <selection activeCell="B1" sqref="B1"/>
      <selection pane="bottomLeft" activeCell="A65" sqref="A65"/>
    </sheetView>
  </sheetViews>
  <sheetFormatPr baseColWidth="10" defaultRowHeight="18" x14ac:dyDescent="0.3"/>
  <cols>
    <col min="1" max="1" width="8" customWidth="1"/>
    <col min="2" max="2" width="6.44140625" style="18" customWidth="1"/>
    <col min="3" max="3" width="42.88671875" style="20" customWidth="1"/>
    <col min="4" max="4" width="50" style="21" customWidth="1"/>
    <col min="5" max="5" width="3.33203125" style="58" customWidth="1"/>
    <col min="6" max="6" width="2.88671875" style="59" customWidth="1"/>
    <col min="7" max="7" width="2.6640625" style="59" customWidth="1"/>
    <col min="8" max="8" width="3.5546875" style="59" customWidth="1"/>
    <col min="9" max="9" width="3.109375" style="59" customWidth="1"/>
    <col min="10" max="10" width="44.88671875" style="26" customWidth="1"/>
    <col min="11" max="11" width="37.5546875" style="21" customWidth="1"/>
    <col min="12" max="12" width="8.109375" style="27" customWidth="1"/>
    <col min="13" max="13" width="10.44140625" style="27" customWidth="1"/>
    <col min="14" max="14" width="21.33203125" style="28" customWidth="1"/>
    <col min="15" max="15" width="45.109375" style="21" customWidth="1"/>
    <col min="16" max="16" width="18.88671875" style="21" hidden="1" customWidth="1"/>
    <col min="17" max="17" width="21.33203125" style="21" hidden="1" customWidth="1"/>
    <col min="18" max="18" width="20.33203125" style="21" hidden="1" customWidth="1"/>
    <col min="19" max="19" width="14.6640625" style="21" hidden="1" customWidth="1"/>
    <col min="20" max="20" width="5.5546875" hidden="1" customWidth="1"/>
    <col min="21" max="21" width="5.109375" hidden="1" customWidth="1"/>
    <col min="22" max="22" width="18" hidden="1" customWidth="1"/>
    <col min="23" max="24" width="4.6640625" hidden="1" customWidth="1"/>
    <col min="25" max="25" width="5.44140625" hidden="1" customWidth="1"/>
    <col min="26" max="26" width="4.88671875" hidden="1" customWidth="1"/>
    <col min="27" max="27" width="43.88671875" style="20" customWidth="1"/>
    <col min="28" max="28" width="20.44140625" style="20" customWidth="1"/>
    <col min="29" max="29" width="38.109375" style="20" hidden="1" customWidth="1"/>
    <col min="30" max="30" width="0.44140625" customWidth="1"/>
  </cols>
  <sheetData>
    <row r="1" spans="2:51" ht="25.8" x14ac:dyDescent="0.3">
      <c r="B1" s="147"/>
      <c r="C1" s="172"/>
      <c r="D1" s="172"/>
      <c r="E1" s="173"/>
      <c r="F1" s="178" t="s">
        <v>1136</v>
      </c>
      <c r="G1" s="178"/>
      <c r="H1" s="178"/>
      <c r="I1" s="178"/>
      <c r="J1" s="178"/>
      <c r="K1" s="178"/>
      <c r="L1" s="178"/>
      <c r="M1" s="178"/>
      <c r="N1" s="178"/>
      <c r="O1" s="178"/>
      <c r="P1" s="178"/>
      <c r="Q1" s="178"/>
      <c r="R1" s="178"/>
      <c r="S1" s="178"/>
      <c r="T1" s="178"/>
      <c r="U1" s="179"/>
      <c r="V1" s="180" t="s">
        <v>1139</v>
      </c>
      <c r="W1" s="178"/>
      <c r="X1" s="178"/>
      <c r="Y1" s="178"/>
      <c r="Z1" s="178"/>
      <c r="AA1" s="178"/>
      <c r="AB1" s="178"/>
      <c r="AC1" s="178"/>
      <c r="AD1" s="179"/>
    </row>
    <row r="2" spans="2:51" ht="25.8" x14ac:dyDescent="0.3">
      <c r="B2" s="148"/>
      <c r="C2" s="174"/>
      <c r="D2" s="174"/>
      <c r="E2" s="175"/>
      <c r="F2" s="178" t="s">
        <v>1137</v>
      </c>
      <c r="G2" s="178"/>
      <c r="H2" s="178"/>
      <c r="I2" s="178"/>
      <c r="J2" s="178"/>
      <c r="K2" s="178"/>
      <c r="L2" s="178"/>
      <c r="M2" s="178"/>
      <c r="N2" s="178"/>
      <c r="O2" s="178"/>
      <c r="P2" s="178"/>
      <c r="Q2" s="178"/>
      <c r="R2" s="178"/>
      <c r="S2" s="178"/>
      <c r="T2" s="178"/>
      <c r="U2" s="179"/>
      <c r="V2" s="181" t="s">
        <v>1146</v>
      </c>
      <c r="W2" s="181"/>
      <c r="X2" s="181"/>
      <c r="Y2" s="181"/>
      <c r="Z2" s="181"/>
      <c r="AA2" s="181"/>
      <c r="AB2" s="181" t="s">
        <v>1147</v>
      </c>
      <c r="AC2" s="181"/>
      <c r="AD2" s="181"/>
    </row>
    <row r="3" spans="2:51" ht="63" customHeight="1" thickBot="1" x14ac:dyDescent="0.35">
      <c r="B3" s="149"/>
      <c r="C3" s="176"/>
      <c r="D3" s="176"/>
      <c r="E3" s="177"/>
      <c r="F3" s="178" t="s">
        <v>1148</v>
      </c>
      <c r="G3" s="178"/>
      <c r="H3" s="178"/>
      <c r="I3" s="178"/>
      <c r="J3" s="178"/>
      <c r="K3" s="178"/>
      <c r="L3" s="178"/>
      <c r="M3" s="178"/>
      <c r="N3" s="178"/>
      <c r="O3" s="178"/>
      <c r="P3" s="178"/>
      <c r="Q3" s="178"/>
      <c r="R3" s="178"/>
      <c r="S3" s="178"/>
      <c r="T3" s="178"/>
      <c r="U3" s="179"/>
      <c r="V3" s="180" t="s">
        <v>1138</v>
      </c>
      <c r="W3" s="178"/>
      <c r="X3" s="178"/>
      <c r="Y3" s="178"/>
      <c r="Z3" s="178"/>
      <c r="AA3" s="178"/>
      <c r="AB3" s="178"/>
      <c r="AC3" s="178"/>
      <c r="AD3" s="179"/>
    </row>
    <row r="4" spans="2:51" ht="48.75" customHeight="1" thickBot="1" x14ac:dyDescent="0.35">
      <c r="B4" s="136"/>
      <c r="C4" s="182" t="s">
        <v>798</v>
      </c>
      <c r="D4" s="182"/>
      <c r="E4" s="182"/>
      <c r="F4" s="182"/>
      <c r="G4" s="182"/>
      <c r="H4" s="182"/>
      <c r="I4" s="182"/>
      <c r="J4" s="182"/>
      <c r="K4" s="183"/>
      <c r="L4" s="187" t="s">
        <v>7</v>
      </c>
      <c r="M4" s="188"/>
      <c r="N4" s="189"/>
      <c r="O4" s="184" t="s">
        <v>776</v>
      </c>
      <c r="P4" s="185"/>
      <c r="Q4" s="185"/>
      <c r="R4" s="185"/>
      <c r="S4" s="185"/>
      <c r="T4" s="185"/>
      <c r="U4" s="185"/>
      <c r="V4" s="186"/>
      <c r="W4" s="190" t="s">
        <v>777</v>
      </c>
      <c r="X4" s="191"/>
      <c r="Y4" s="191"/>
      <c r="Z4" s="192"/>
      <c r="AA4" s="193" t="s">
        <v>742</v>
      </c>
      <c r="AB4" s="194"/>
      <c r="AC4" s="194"/>
      <c r="AY4" t="s">
        <v>94</v>
      </c>
    </row>
    <row r="5" spans="2:51" ht="30.75" customHeight="1" x14ac:dyDescent="0.3">
      <c r="B5" s="201"/>
      <c r="C5" s="208" t="s">
        <v>0</v>
      </c>
      <c r="D5" s="199" t="s">
        <v>8</v>
      </c>
      <c r="E5" s="211" t="s">
        <v>297</v>
      </c>
      <c r="F5" s="212"/>
      <c r="G5" s="212"/>
      <c r="H5" s="212"/>
      <c r="I5" s="213"/>
      <c r="J5" s="200" t="s">
        <v>1</v>
      </c>
      <c r="K5" s="199" t="s">
        <v>934</v>
      </c>
      <c r="L5" s="214" t="s">
        <v>389</v>
      </c>
      <c r="M5" s="214"/>
      <c r="N5" s="214"/>
      <c r="O5" s="199" t="s">
        <v>3</v>
      </c>
      <c r="P5" s="215" t="s">
        <v>551</v>
      </c>
      <c r="Q5" s="215" t="s">
        <v>553</v>
      </c>
      <c r="R5" s="215" t="s">
        <v>552</v>
      </c>
      <c r="S5" s="215" t="s">
        <v>775</v>
      </c>
      <c r="T5" s="206" t="s">
        <v>397</v>
      </c>
      <c r="U5" s="206"/>
      <c r="V5" s="206"/>
      <c r="W5" s="195" t="s">
        <v>640</v>
      </c>
      <c r="X5" s="195" t="s">
        <v>641</v>
      </c>
      <c r="Y5" s="195" t="s">
        <v>642</v>
      </c>
      <c r="Z5" s="195" t="s">
        <v>643</v>
      </c>
      <c r="AA5" s="199" t="s">
        <v>9</v>
      </c>
      <c r="AB5" s="197" t="s">
        <v>10</v>
      </c>
      <c r="AC5" s="199" t="s">
        <v>5</v>
      </c>
      <c r="AY5" t="s">
        <v>95</v>
      </c>
    </row>
    <row r="6" spans="2:51" ht="63" customHeight="1" x14ac:dyDescent="0.3">
      <c r="B6" s="201"/>
      <c r="C6" s="209"/>
      <c r="D6" s="200"/>
      <c r="E6" s="55" t="s">
        <v>12</v>
      </c>
      <c r="F6" s="56" t="s">
        <v>13</v>
      </c>
      <c r="G6" s="56" t="s">
        <v>6</v>
      </c>
      <c r="H6" s="56" t="s">
        <v>14</v>
      </c>
      <c r="I6" s="56" t="s">
        <v>15</v>
      </c>
      <c r="J6" s="210"/>
      <c r="K6" s="200"/>
      <c r="L6" s="95" t="s">
        <v>82</v>
      </c>
      <c r="M6" s="95" t="s">
        <v>83</v>
      </c>
      <c r="N6" s="53" t="s">
        <v>11</v>
      </c>
      <c r="O6" s="200"/>
      <c r="P6" s="198"/>
      <c r="Q6" s="198"/>
      <c r="R6" s="198"/>
      <c r="S6" s="198"/>
      <c r="T6" s="54" t="s">
        <v>82</v>
      </c>
      <c r="U6" s="54" t="s">
        <v>83</v>
      </c>
      <c r="V6" s="57" t="s">
        <v>644</v>
      </c>
      <c r="W6" s="196"/>
      <c r="X6" s="196"/>
      <c r="Y6" s="196"/>
      <c r="Z6" s="196"/>
      <c r="AA6" s="200"/>
      <c r="AB6" s="198"/>
      <c r="AC6" s="200"/>
    </row>
    <row r="7" spans="2:51" ht="20.100000000000001" customHeight="1" x14ac:dyDescent="0.3">
      <c r="B7" s="202">
        <v>1</v>
      </c>
      <c r="C7" s="167" t="s">
        <v>27</v>
      </c>
      <c r="D7" s="167"/>
      <c r="E7" s="167"/>
      <c r="F7" s="167"/>
      <c r="G7" s="167"/>
      <c r="H7" s="167"/>
      <c r="I7" s="167"/>
      <c r="J7" s="167"/>
      <c r="K7" s="167"/>
      <c r="L7" s="167"/>
      <c r="M7" s="167"/>
      <c r="N7" s="167"/>
      <c r="O7" s="167"/>
      <c r="P7" s="167"/>
      <c r="Q7" s="167"/>
      <c r="R7" s="167"/>
      <c r="S7" s="167"/>
      <c r="T7" s="167"/>
      <c r="U7" s="167"/>
      <c r="V7" s="167"/>
      <c r="W7" s="167"/>
      <c r="X7" s="167"/>
      <c r="Y7" s="167"/>
      <c r="Z7" s="167"/>
      <c r="AA7" s="167"/>
      <c r="AB7" s="167"/>
      <c r="AC7" s="167"/>
      <c r="AD7" s="67"/>
      <c r="AE7" s="67"/>
      <c r="AF7" s="67"/>
      <c r="AG7" s="67"/>
      <c r="AH7" s="67"/>
      <c r="AI7" s="67"/>
      <c r="AJ7" s="67"/>
    </row>
    <row r="8" spans="2:51" ht="50.25" customHeight="1" x14ac:dyDescent="0.3">
      <c r="B8" s="202"/>
      <c r="C8" s="68" t="s">
        <v>16</v>
      </c>
      <c r="D8" s="207" t="s">
        <v>17</v>
      </c>
      <c r="E8" s="207"/>
      <c r="F8" s="207"/>
      <c r="G8" s="207"/>
      <c r="H8" s="207"/>
      <c r="I8" s="207"/>
      <c r="J8" s="207"/>
      <c r="K8" s="207"/>
      <c r="L8" s="207"/>
      <c r="M8" s="207"/>
      <c r="N8" s="207"/>
      <c r="O8" s="207"/>
      <c r="P8" s="207"/>
      <c r="Q8" s="207"/>
      <c r="R8" s="207"/>
      <c r="S8" s="207"/>
      <c r="T8" s="207"/>
      <c r="U8" s="207"/>
      <c r="V8" s="207"/>
      <c r="W8" s="207"/>
      <c r="X8" s="207"/>
      <c r="Y8" s="207"/>
      <c r="Z8" s="207"/>
      <c r="AA8" s="207"/>
      <c r="AB8" s="207"/>
      <c r="AC8" s="207"/>
      <c r="AD8" s="67"/>
      <c r="AE8" s="67"/>
      <c r="AF8" s="67"/>
      <c r="AG8" s="67"/>
      <c r="AH8" s="67"/>
      <c r="AI8" s="67"/>
      <c r="AJ8" s="67"/>
    </row>
    <row r="9" spans="2:51" ht="141" customHeight="1" x14ac:dyDescent="0.3">
      <c r="B9" s="65">
        <v>1</v>
      </c>
      <c r="C9" s="69" t="s">
        <v>85</v>
      </c>
      <c r="D9" s="69" t="s">
        <v>802</v>
      </c>
      <c r="E9" s="64" t="s">
        <v>84</v>
      </c>
      <c r="F9" s="64"/>
      <c r="G9" s="64"/>
      <c r="H9" s="64"/>
      <c r="I9" s="64"/>
      <c r="J9" s="70" t="s">
        <v>291</v>
      </c>
      <c r="K9" s="69" t="s">
        <v>87</v>
      </c>
      <c r="L9" s="69" t="s">
        <v>638</v>
      </c>
      <c r="M9" s="69" t="s">
        <v>639</v>
      </c>
      <c r="N9" s="71" t="s">
        <v>280</v>
      </c>
      <c r="O9" s="69" t="s">
        <v>653</v>
      </c>
      <c r="P9" s="69" t="s">
        <v>82</v>
      </c>
      <c r="Q9" s="69">
        <v>25</v>
      </c>
      <c r="R9" s="69">
        <v>35</v>
      </c>
      <c r="S9" s="69">
        <f>Q9+R9</f>
        <v>60</v>
      </c>
      <c r="T9" s="69"/>
      <c r="U9" s="69"/>
      <c r="V9" s="69"/>
      <c r="W9" s="69"/>
      <c r="X9" s="69"/>
      <c r="Y9" s="69"/>
      <c r="Z9" s="69"/>
      <c r="AA9" s="69" t="s">
        <v>803</v>
      </c>
      <c r="AB9" s="69" t="s">
        <v>93</v>
      </c>
      <c r="AC9" s="69" t="s">
        <v>804</v>
      </c>
      <c r="AD9" s="83"/>
      <c r="AE9" s="67"/>
      <c r="AF9" s="67"/>
      <c r="AG9" s="67"/>
      <c r="AH9" s="67"/>
      <c r="AI9" s="67"/>
      <c r="AJ9" s="67"/>
    </row>
    <row r="10" spans="2:51" ht="139.19999999999999" x14ac:dyDescent="0.3">
      <c r="B10" s="65">
        <v>2</v>
      </c>
      <c r="C10" s="69" t="s">
        <v>645</v>
      </c>
      <c r="D10" s="69" t="s">
        <v>18</v>
      </c>
      <c r="E10" s="64" t="s">
        <v>84</v>
      </c>
      <c r="F10" s="64"/>
      <c r="G10" s="64"/>
      <c r="H10" s="64"/>
      <c r="I10" s="64"/>
      <c r="J10" s="70" t="s">
        <v>292</v>
      </c>
      <c r="K10" s="69" t="s">
        <v>96</v>
      </c>
      <c r="L10" s="69">
        <v>2</v>
      </c>
      <c r="M10" s="69">
        <v>4</v>
      </c>
      <c r="N10" s="72" t="s">
        <v>655</v>
      </c>
      <c r="O10" s="69" t="s">
        <v>654</v>
      </c>
      <c r="P10" s="69"/>
      <c r="Q10" s="69"/>
      <c r="R10" s="69"/>
      <c r="S10" s="69">
        <f t="shared" ref="S10:S14" si="0">Q10+R10</f>
        <v>0</v>
      </c>
      <c r="T10" s="69"/>
      <c r="U10" s="69"/>
      <c r="V10" s="69"/>
      <c r="W10" s="69"/>
      <c r="X10" s="69"/>
      <c r="Y10" s="69"/>
      <c r="Z10" s="69"/>
      <c r="AA10" s="69" t="s">
        <v>805</v>
      </c>
      <c r="AB10" s="69" t="s">
        <v>103</v>
      </c>
      <c r="AC10" s="69" t="s">
        <v>105</v>
      </c>
      <c r="AD10" s="83"/>
      <c r="AE10" s="67"/>
      <c r="AF10" s="67"/>
      <c r="AG10" s="67"/>
      <c r="AH10" s="67"/>
      <c r="AI10" s="67"/>
      <c r="AJ10" s="67"/>
    </row>
    <row r="11" spans="2:51" ht="87" x14ac:dyDescent="0.3">
      <c r="B11" s="65">
        <v>3</v>
      </c>
      <c r="C11" s="69" t="s">
        <v>806</v>
      </c>
      <c r="D11" s="69" t="s">
        <v>807</v>
      </c>
      <c r="E11" s="64" t="s">
        <v>84</v>
      </c>
      <c r="F11" s="64"/>
      <c r="G11" s="64"/>
      <c r="H11" s="64"/>
      <c r="I11" s="64"/>
      <c r="J11" s="70" t="s">
        <v>293</v>
      </c>
      <c r="K11" s="69" t="s">
        <v>97</v>
      </c>
      <c r="L11" s="69">
        <v>2</v>
      </c>
      <c r="M11" s="69">
        <v>3</v>
      </c>
      <c r="N11" s="71" t="s">
        <v>281</v>
      </c>
      <c r="O11" s="69" t="s">
        <v>98</v>
      </c>
      <c r="P11" s="69"/>
      <c r="Q11" s="69"/>
      <c r="R11" s="69"/>
      <c r="S11" s="69">
        <f t="shared" si="0"/>
        <v>0</v>
      </c>
      <c r="T11" s="69"/>
      <c r="U11" s="69"/>
      <c r="V11" s="69"/>
      <c r="W11" s="69"/>
      <c r="X11" s="69"/>
      <c r="Y11" s="69"/>
      <c r="Z11" s="69"/>
      <c r="AA11" s="69" t="s">
        <v>808</v>
      </c>
      <c r="AB11" s="69" t="s">
        <v>102</v>
      </c>
      <c r="AC11" s="69" t="s">
        <v>106</v>
      </c>
      <c r="AD11" s="83"/>
      <c r="AE11" s="67"/>
      <c r="AF11" s="67"/>
      <c r="AG11" s="67"/>
      <c r="AH11" s="67"/>
      <c r="AI11" s="67"/>
      <c r="AJ11" s="67"/>
    </row>
    <row r="12" spans="2:51" ht="87" x14ac:dyDescent="0.3">
      <c r="B12" s="65">
        <v>4</v>
      </c>
      <c r="C12" s="69" t="s">
        <v>99</v>
      </c>
      <c r="D12" s="69" t="s">
        <v>91</v>
      </c>
      <c r="E12" s="64" t="s">
        <v>84</v>
      </c>
      <c r="F12" s="64"/>
      <c r="G12" s="64"/>
      <c r="H12" s="64"/>
      <c r="I12" s="64"/>
      <c r="J12" s="70" t="s">
        <v>294</v>
      </c>
      <c r="K12" s="69" t="s">
        <v>92</v>
      </c>
      <c r="L12" s="69">
        <v>1</v>
      </c>
      <c r="M12" s="69">
        <v>2</v>
      </c>
      <c r="N12" s="73" t="s">
        <v>282</v>
      </c>
      <c r="O12" s="69" t="s">
        <v>100</v>
      </c>
      <c r="P12" s="69"/>
      <c r="Q12" s="69"/>
      <c r="R12" s="69"/>
      <c r="S12" s="69">
        <f t="shared" si="0"/>
        <v>0</v>
      </c>
      <c r="T12" s="69"/>
      <c r="U12" s="69"/>
      <c r="V12" s="69"/>
      <c r="W12" s="69"/>
      <c r="X12" s="69"/>
      <c r="Y12" s="69"/>
      <c r="Z12" s="69" t="s">
        <v>84</v>
      </c>
      <c r="AA12" s="69" t="s">
        <v>108</v>
      </c>
      <c r="AB12" s="69" t="s">
        <v>101</v>
      </c>
      <c r="AC12" s="69" t="s">
        <v>107</v>
      </c>
      <c r="AD12" s="83"/>
      <c r="AE12" s="67"/>
      <c r="AF12" s="67"/>
      <c r="AG12" s="67"/>
      <c r="AH12" s="67"/>
      <c r="AI12" s="67"/>
      <c r="AJ12" s="67"/>
    </row>
    <row r="13" spans="2:51" ht="69.599999999999994" x14ac:dyDescent="0.3">
      <c r="B13" s="65">
        <v>5</v>
      </c>
      <c r="C13" s="69" t="s">
        <v>646</v>
      </c>
      <c r="D13" s="69" t="s">
        <v>86</v>
      </c>
      <c r="E13" s="64" t="s">
        <v>84</v>
      </c>
      <c r="F13" s="64"/>
      <c r="G13" s="64"/>
      <c r="H13" s="64"/>
      <c r="I13" s="64"/>
      <c r="J13" s="70" t="s">
        <v>290</v>
      </c>
      <c r="K13" s="69" t="s">
        <v>1140</v>
      </c>
      <c r="L13" s="69">
        <v>3</v>
      </c>
      <c r="M13" s="69">
        <v>3</v>
      </c>
      <c r="N13" s="72" t="s">
        <v>283</v>
      </c>
      <c r="O13" s="69" t="s">
        <v>104</v>
      </c>
      <c r="P13" s="69"/>
      <c r="Q13" s="69"/>
      <c r="R13" s="69"/>
      <c r="S13" s="69">
        <f t="shared" si="0"/>
        <v>0</v>
      </c>
      <c r="T13" s="69"/>
      <c r="U13" s="69"/>
      <c r="V13" s="69"/>
      <c r="W13" s="69"/>
      <c r="X13" s="69"/>
      <c r="Y13" s="69"/>
      <c r="Z13" s="69"/>
      <c r="AA13" s="69" t="s">
        <v>109</v>
      </c>
      <c r="AB13" s="69" t="s">
        <v>102</v>
      </c>
      <c r="AC13" s="69" t="s">
        <v>110</v>
      </c>
      <c r="AD13" s="83"/>
      <c r="AE13" s="67"/>
      <c r="AF13" s="67"/>
      <c r="AG13" s="67"/>
      <c r="AH13" s="67"/>
      <c r="AI13" s="67"/>
      <c r="AJ13" s="67"/>
    </row>
    <row r="14" spans="2:51" ht="171.75" customHeight="1" x14ac:dyDescent="0.3">
      <c r="B14" s="65">
        <v>6</v>
      </c>
      <c r="C14" s="69" t="s">
        <v>809</v>
      </c>
      <c r="D14" s="69" t="s">
        <v>717</v>
      </c>
      <c r="E14" s="64" t="s">
        <v>84</v>
      </c>
      <c r="F14" s="64"/>
      <c r="G14" s="64"/>
      <c r="H14" s="64"/>
      <c r="I14" s="64"/>
      <c r="J14" s="70" t="s">
        <v>289</v>
      </c>
      <c r="K14" s="69" t="s">
        <v>718</v>
      </c>
      <c r="L14" s="69">
        <v>3</v>
      </c>
      <c r="M14" s="69">
        <v>3</v>
      </c>
      <c r="N14" s="72" t="s">
        <v>284</v>
      </c>
      <c r="O14" s="69" t="s">
        <v>719</v>
      </c>
      <c r="P14" s="69"/>
      <c r="Q14" s="69"/>
      <c r="R14" s="69"/>
      <c r="S14" s="69">
        <f t="shared" si="0"/>
        <v>0</v>
      </c>
      <c r="T14" s="69"/>
      <c r="U14" s="69"/>
      <c r="V14" s="69"/>
      <c r="W14" s="69"/>
      <c r="X14" s="69"/>
      <c r="Y14" s="69"/>
      <c r="Z14" s="69"/>
      <c r="AA14" s="69" t="s">
        <v>111</v>
      </c>
      <c r="AB14" s="69" t="s">
        <v>112</v>
      </c>
      <c r="AC14" s="69" t="s">
        <v>810</v>
      </c>
      <c r="AD14" s="83"/>
      <c r="AE14" s="67"/>
      <c r="AF14" s="67"/>
      <c r="AG14" s="67"/>
      <c r="AH14" s="67"/>
      <c r="AI14" s="67"/>
      <c r="AJ14" s="67"/>
    </row>
    <row r="15" spans="2:51" ht="24" customHeight="1" x14ac:dyDescent="0.3">
      <c r="B15" s="203">
        <v>2</v>
      </c>
      <c r="C15" s="166" t="s">
        <v>26</v>
      </c>
      <c r="D15" s="166"/>
      <c r="E15" s="166"/>
      <c r="F15" s="166"/>
      <c r="G15" s="166"/>
      <c r="H15" s="166"/>
      <c r="I15" s="166"/>
      <c r="J15" s="166"/>
      <c r="K15" s="166"/>
      <c r="L15" s="166"/>
      <c r="M15" s="166"/>
      <c r="N15" s="166"/>
      <c r="O15" s="166"/>
      <c r="P15" s="166"/>
      <c r="Q15" s="166"/>
      <c r="R15" s="166"/>
      <c r="S15" s="166"/>
      <c r="T15" s="166"/>
      <c r="U15" s="166"/>
      <c r="V15" s="166"/>
      <c r="W15" s="166"/>
      <c r="X15" s="166"/>
      <c r="Y15" s="166"/>
      <c r="Z15" s="166"/>
      <c r="AA15" s="166"/>
      <c r="AB15" s="166"/>
      <c r="AC15" s="166"/>
      <c r="AD15" s="83"/>
      <c r="AE15" s="67"/>
      <c r="AF15" s="67"/>
      <c r="AG15" s="67"/>
      <c r="AH15" s="67"/>
      <c r="AI15" s="67"/>
      <c r="AJ15" s="67"/>
    </row>
    <row r="16" spans="2:51" ht="15" customHeight="1" x14ac:dyDescent="0.3">
      <c r="B16" s="203"/>
      <c r="C16" s="156" t="s">
        <v>16</v>
      </c>
      <c r="D16" s="204" t="s">
        <v>19</v>
      </c>
      <c r="E16" s="205"/>
      <c r="F16" s="205"/>
      <c r="G16" s="205"/>
      <c r="H16" s="205"/>
      <c r="I16" s="205"/>
      <c r="J16" s="205"/>
      <c r="K16" s="205"/>
      <c r="L16" s="205"/>
      <c r="M16" s="205"/>
      <c r="N16" s="205"/>
      <c r="O16" s="205"/>
      <c r="P16" s="205"/>
      <c r="Q16" s="205"/>
      <c r="R16" s="205"/>
      <c r="S16" s="205"/>
      <c r="T16" s="205"/>
      <c r="U16" s="205"/>
      <c r="V16" s="205"/>
      <c r="W16" s="205"/>
      <c r="X16" s="205"/>
      <c r="Y16" s="205"/>
      <c r="Z16" s="205"/>
      <c r="AA16" s="205"/>
      <c r="AB16" s="157"/>
      <c r="AC16" s="157"/>
      <c r="AD16" s="83"/>
      <c r="AE16" s="67"/>
      <c r="AF16" s="67"/>
      <c r="AG16" s="67"/>
      <c r="AH16" s="67"/>
      <c r="AI16" s="67"/>
      <c r="AJ16" s="67"/>
    </row>
    <row r="17" spans="2:36" ht="137.25" customHeight="1" x14ac:dyDescent="0.3">
      <c r="B17" s="89">
        <v>7</v>
      </c>
      <c r="C17" s="74" t="s">
        <v>1078</v>
      </c>
      <c r="D17" s="75" t="s">
        <v>20</v>
      </c>
      <c r="E17" s="65" t="s">
        <v>84</v>
      </c>
      <c r="F17" s="65"/>
      <c r="G17" s="65"/>
      <c r="H17" s="65"/>
      <c r="I17" s="65"/>
      <c r="J17" s="76" t="s">
        <v>720</v>
      </c>
      <c r="K17" s="75" t="s">
        <v>21</v>
      </c>
      <c r="L17" s="75">
        <v>1</v>
      </c>
      <c r="M17" s="75">
        <v>3</v>
      </c>
      <c r="N17" s="78" t="s">
        <v>924</v>
      </c>
      <c r="O17" s="75" t="s">
        <v>722</v>
      </c>
      <c r="P17" s="75"/>
      <c r="Q17" s="75"/>
      <c r="R17" s="75"/>
      <c r="S17" s="75"/>
      <c r="T17" s="82"/>
      <c r="U17" s="82"/>
      <c r="V17" s="82"/>
      <c r="W17" s="82"/>
      <c r="X17" s="82"/>
      <c r="Y17" s="82"/>
      <c r="Z17" s="82"/>
      <c r="AA17" s="75" t="s">
        <v>723</v>
      </c>
      <c r="AB17" s="75" t="s">
        <v>724</v>
      </c>
      <c r="AC17" s="75" t="s">
        <v>725</v>
      </c>
      <c r="AD17" s="83"/>
      <c r="AE17" s="67"/>
      <c r="AF17" s="67"/>
      <c r="AG17" s="67"/>
      <c r="AH17" s="67"/>
      <c r="AI17" s="67"/>
      <c r="AJ17" s="67"/>
    </row>
    <row r="18" spans="2:36" ht="94.5" customHeight="1" x14ac:dyDescent="0.3">
      <c r="B18" s="89">
        <v>8</v>
      </c>
      <c r="C18" s="74" t="s">
        <v>1080</v>
      </c>
      <c r="D18" s="75" t="s">
        <v>22</v>
      </c>
      <c r="E18" s="65" t="s">
        <v>84</v>
      </c>
      <c r="F18" s="65"/>
      <c r="G18" s="65"/>
      <c r="H18" s="65"/>
      <c r="I18" s="65"/>
      <c r="J18" s="76" t="s">
        <v>721</v>
      </c>
      <c r="K18" s="75" t="s">
        <v>1079</v>
      </c>
      <c r="L18" s="75">
        <v>1</v>
      </c>
      <c r="M18" s="75">
        <v>4</v>
      </c>
      <c r="N18" s="79" t="s">
        <v>518</v>
      </c>
      <c r="O18" s="75" t="s">
        <v>23</v>
      </c>
      <c r="P18" s="75"/>
      <c r="Q18" s="75"/>
      <c r="R18" s="75"/>
      <c r="S18" s="75"/>
      <c r="T18" s="82"/>
      <c r="U18" s="82"/>
      <c r="V18" s="82"/>
      <c r="W18" s="82"/>
      <c r="X18" s="82"/>
      <c r="Y18" s="82"/>
      <c r="Z18" s="82"/>
      <c r="AA18" s="75" t="s">
        <v>726</v>
      </c>
      <c r="AB18" s="75" t="s">
        <v>727</v>
      </c>
      <c r="AC18" s="75"/>
      <c r="AD18" s="83"/>
      <c r="AE18" s="67"/>
      <c r="AF18" s="67"/>
      <c r="AG18" s="67"/>
      <c r="AH18" s="67"/>
      <c r="AI18" s="67"/>
      <c r="AJ18" s="67"/>
    </row>
    <row r="19" spans="2:36" ht="24" customHeight="1" x14ac:dyDescent="0.3">
      <c r="B19" s="203">
        <v>3</v>
      </c>
      <c r="C19" s="166" t="s">
        <v>25</v>
      </c>
      <c r="D19" s="166"/>
      <c r="E19" s="166"/>
      <c r="F19" s="166"/>
      <c r="G19" s="166"/>
      <c r="H19" s="166"/>
      <c r="I19" s="166"/>
      <c r="J19" s="166"/>
      <c r="K19" s="166"/>
      <c r="L19" s="166"/>
      <c r="M19" s="166"/>
      <c r="N19" s="166"/>
      <c r="O19" s="166"/>
      <c r="P19" s="166"/>
      <c r="Q19" s="166"/>
      <c r="R19" s="166"/>
      <c r="S19" s="166"/>
      <c r="T19" s="166"/>
      <c r="U19" s="166"/>
      <c r="V19" s="166"/>
      <c r="W19" s="166"/>
      <c r="X19" s="166"/>
      <c r="Y19" s="166"/>
      <c r="Z19" s="166"/>
      <c r="AA19" s="166"/>
      <c r="AB19" s="166"/>
      <c r="AC19" s="166"/>
      <c r="AD19" s="83"/>
      <c r="AE19" s="67"/>
      <c r="AF19" s="67"/>
      <c r="AG19" s="67"/>
      <c r="AH19" s="67"/>
      <c r="AI19" s="67"/>
      <c r="AJ19" s="67"/>
    </row>
    <row r="20" spans="2:36" ht="44.25" customHeight="1" x14ac:dyDescent="0.3">
      <c r="B20" s="203"/>
      <c r="C20" s="156" t="s">
        <v>16</v>
      </c>
      <c r="D20" s="204" t="s">
        <v>24</v>
      </c>
      <c r="E20" s="205"/>
      <c r="F20" s="205"/>
      <c r="G20" s="205"/>
      <c r="H20" s="205"/>
      <c r="I20" s="205"/>
      <c r="J20" s="205"/>
      <c r="K20" s="205"/>
      <c r="L20" s="205"/>
      <c r="M20" s="205"/>
      <c r="N20" s="205"/>
      <c r="O20" s="205"/>
      <c r="P20" s="205"/>
      <c r="Q20" s="205"/>
      <c r="R20" s="205"/>
      <c r="S20" s="205"/>
      <c r="T20" s="205"/>
      <c r="U20" s="205"/>
      <c r="V20" s="205"/>
      <c r="W20" s="205"/>
      <c r="X20" s="205"/>
      <c r="Y20" s="205"/>
      <c r="Z20" s="205"/>
      <c r="AA20" s="205"/>
      <c r="AB20" s="205"/>
      <c r="AC20" s="205"/>
      <c r="AD20" s="83"/>
      <c r="AE20" s="67"/>
      <c r="AF20" s="67"/>
      <c r="AG20" s="67"/>
      <c r="AH20" s="67"/>
      <c r="AI20" s="67"/>
      <c r="AJ20" s="67"/>
    </row>
    <row r="21" spans="2:36" ht="115.5" customHeight="1" x14ac:dyDescent="0.3">
      <c r="B21" s="89">
        <v>9</v>
      </c>
      <c r="C21" s="74" t="s">
        <v>902</v>
      </c>
      <c r="D21" s="75" t="s">
        <v>903</v>
      </c>
      <c r="E21" s="77" t="s">
        <v>84</v>
      </c>
      <c r="F21" s="77"/>
      <c r="G21" s="77"/>
      <c r="H21" s="77"/>
      <c r="I21" s="75"/>
      <c r="J21" s="76" t="s">
        <v>904</v>
      </c>
      <c r="K21" s="75" t="s">
        <v>135</v>
      </c>
      <c r="L21" s="75">
        <v>2</v>
      </c>
      <c r="M21" s="75">
        <v>4</v>
      </c>
      <c r="N21" s="79" t="s">
        <v>285</v>
      </c>
      <c r="O21" s="75" t="s">
        <v>905</v>
      </c>
      <c r="P21" s="75"/>
      <c r="Q21" s="75"/>
      <c r="R21" s="75"/>
      <c r="S21" s="75"/>
      <c r="T21" s="82"/>
      <c r="U21" s="82"/>
      <c r="V21" s="82"/>
      <c r="W21" s="82"/>
      <c r="X21" s="82"/>
      <c r="Y21" s="82"/>
      <c r="Z21" s="82"/>
      <c r="AA21" s="75" t="s">
        <v>728</v>
      </c>
      <c r="AB21" s="75" t="s">
        <v>499</v>
      </c>
      <c r="AC21" s="75" t="s">
        <v>906</v>
      </c>
      <c r="AD21" s="83"/>
      <c r="AE21" s="67"/>
      <c r="AF21" s="67"/>
      <c r="AG21" s="67"/>
      <c r="AH21" s="67"/>
      <c r="AI21" s="67"/>
      <c r="AJ21" s="67"/>
    </row>
    <row r="22" spans="2:36" ht="105" customHeight="1" x14ac:dyDescent="0.3">
      <c r="B22" s="89">
        <v>10</v>
      </c>
      <c r="C22" s="69" t="s">
        <v>907</v>
      </c>
      <c r="D22" s="75" t="s">
        <v>137</v>
      </c>
      <c r="E22" s="65" t="s">
        <v>84</v>
      </c>
      <c r="F22" s="65"/>
      <c r="G22" s="65"/>
      <c r="H22" s="65"/>
      <c r="I22" s="66"/>
      <c r="J22" s="76" t="s">
        <v>908</v>
      </c>
      <c r="K22" s="75" t="s">
        <v>138</v>
      </c>
      <c r="L22" s="75">
        <v>2</v>
      </c>
      <c r="M22" s="66">
        <v>4</v>
      </c>
      <c r="N22" s="79" t="s">
        <v>285</v>
      </c>
      <c r="O22" s="75" t="s">
        <v>909</v>
      </c>
      <c r="P22" s="75"/>
      <c r="Q22" s="75"/>
      <c r="R22" s="75"/>
      <c r="S22" s="75"/>
      <c r="T22" s="82"/>
      <c r="U22" s="82"/>
      <c r="V22" s="82"/>
      <c r="W22" s="82"/>
      <c r="X22" s="82"/>
      <c r="Y22" s="82"/>
      <c r="Z22" s="82"/>
      <c r="AA22" s="75" t="s">
        <v>910</v>
      </c>
      <c r="AB22" s="75" t="s">
        <v>499</v>
      </c>
      <c r="AC22" s="158"/>
      <c r="AD22" s="83"/>
      <c r="AE22" s="67"/>
      <c r="AF22" s="67"/>
      <c r="AG22" s="67"/>
      <c r="AH22" s="67"/>
      <c r="AI22" s="67"/>
      <c r="AJ22" s="67"/>
    </row>
    <row r="23" spans="2:36" ht="174.75" customHeight="1" x14ac:dyDescent="0.3">
      <c r="B23" s="89">
        <v>11</v>
      </c>
      <c r="C23" s="74" t="s">
        <v>729</v>
      </c>
      <c r="D23" s="75" t="s">
        <v>201</v>
      </c>
      <c r="E23" s="77" t="s">
        <v>84</v>
      </c>
      <c r="F23" s="77"/>
      <c r="G23" s="77"/>
      <c r="H23" s="77"/>
      <c r="I23" s="75"/>
      <c r="J23" s="76" t="s">
        <v>133</v>
      </c>
      <c r="K23" s="75" t="s">
        <v>911</v>
      </c>
      <c r="L23" s="75">
        <v>1</v>
      </c>
      <c r="M23" s="75">
        <v>3</v>
      </c>
      <c r="N23" s="78" t="s">
        <v>287</v>
      </c>
      <c r="O23" s="75" t="s">
        <v>912</v>
      </c>
      <c r="P23" s="75"/>
      <c r="Q23" s="75"/>
      <c r="R23" s="75"/>
      <c r="S23" s="75"/>
      <c r="T23" s="82"/>
      <c r="U23" s="82"/>
      <c r="V23" s="82"/>
      <c r="W23" s="82"/>
      <c r="X23" s="82"/>
      <c r="Y23" s="82"/>
      <c r="Z23" s="82"/>
      <c r="AA23" s="75" t="s">
        <v>186</v>
      </c>
      <c r="AB23" s="75" t="s">
        <v>913</v>
      </c>
      <c r="AC23" s="75" t="s">
        <v>187</v>
      </c>
      <c r="AD23" s="83"/>
      <c r="AE23" s="67"/>
      <c r="AF23" s="67"/>
      <c r="AG23" s="67"/>
      <c r="AH23" s="67"/>
      <c r="AI23" s="67"/>
      <c r="AJ23" s="67"/>
    </row>
    <row r="24" spans="2:36" ht="57.75" customHeight="1" x14ac:dyDescent="0.3">
      <c r="B24" s="89">
        <v>12</v>
      </c>
      <c r="C24" s="69" t="s">
        <v>731</v>
      </c>
      <c r="D24" s="75" t="s">
        <v>730</v>
      </c>
      <c r="E24" s="65" t="s">
        <v>84</v>
      </c>
      <c r="F24" s="65"/>
      <c r="G24" s="65"/>
      <c r="H24" s="65"/>
      <c r="I24" s="66"/>
      <c r="J24" s="76" t="s">
        <v>134</v>
      </c>
      <c r="K24" s="75" t="s">
        <v>914</v>
      </c>
      <c r="L24" s="75">
        <v>3</v>
      </c>
      <c r="M24" s="66">
        <v>4</v>
      </c>
      <c r="N24" s="80" t="s">
        <v>286</v>
      </c>
      <c r="O24" s="75" t="s">
        <v>188</v>
      </c>
      <c r="P24" s="75"/>
      <c r="Q24" s="75"/>
      <c r="R24" s="75"/>
      <c r="S24" s="75"/>
      <c r="T24" s="82"/>
      <c r="U24" s="82"/>
      <c r="V24" s="82"/>
      <c r="W24" s="82"/>
      <c r="X24" s="82"/>
      <c r="Y24" s="82"/>
      <c r="Z24" s="82"/>
      <c r="AA24" s="75" t="s">
        <v>189</v>
      </c>
      <c r="AB24" s="75" t="s">
        <v>190</v>
      </c>
      <c r="AC24" s="75" t="s">
        <v>261</v>
      </c>
      <c r="AD24" s="83"/>
      <c r="AE24" s="67"/>
      <c r="AF24" s="67"/>
      <c r="AG24" s="67"/>
      <c r="AH24" s="67"/>
      <c r="AI24" s="67"/>
      <c r="AJ24" s="67"/>
    </row>
    <row r="25" spans="2:36" ht="94.5" customHeight="1" x14ac:dyDescent="0.3">
      <c r="B25" s="89">
        <v>13</v>
      </c>
      <c r="C25" s="74" t="s">
        <v>191</v>
      </c>
      <c r="D25" s="75" t="s">
        <v>915</v>
      </c>
      <c r="E25" s="77" t="s">
        <v>84</v>
      </c>
      <c r="F25" s="77"/>
      <c r="G25" s="77"/>
      <c r="H25" s="77"/>
      <c r="I25" s="75"/>
      <c r="J25" s="76" t="s">
        <v>916</v>
      </c>
      <c r="K25" s="75" t="s">
        <v>192</v>
      </c>
      <c r="L25" s="75">
        <v>3</v>
      </c>
      <c r="M25" s="75">
        <v>3</v>
      </c>
      <c r="N25" s="79" t="s">
        <v>647</v>
      </c>
      <c r="O25" s="75" t="s">
        <v>732</v>
      </c>
      <c r="P25" s="75"/>
      <c r="Q25" s="75"/>
      <c r="R25" s="75"/>
      <c r="S25" s="75"/>
      <c r="T25" s="82"/>
      <c r="U25" s="82"/>
      <c r="V25" s="82"/>
      <c r="W25" s="82"/>
      <c r="X25" s="82"/>
      <c r="Y25" s="82"/>
      <c r="Z25" s="82"/>
      <c r="AA25" s="75" t="s">
        <v>193</v>
      </c>
      <c r="AB25" s="75" t="s">
        <v>190</v>
      </c>
      <c r="AC25" s="75" t="s">
        <v>194</v>
      </c>
      <c r="AD25" s="83"/>
      <c r="AE25" s="67"/>
      <c r="AF25" s="67"/>
      <c r="AG25" s="67"/>
      <c r="AH25" s="67"/>
      <c r="AI25" s="67"/>
      <c r="AJ25" s="67"/>
    </row>
    <row r="26" spans="2:36" ht="105" customHeight="1" x14ac:dyDescent="0.3">
      <c r="B26" s="89">
        <v>14</v>
      </c>
      <c r="C26" s="74" t="s">
        <v>197</v>
      </c>
      <c r="D26" s="75" t="s">
        <v>196</v>
      </c>
      <c r="E26" s="77" t="s">
        <v>84</v>
      </c>
      <c r="F26" s="77"/>
      <c r="G26" s="77"/>
      <c r="H26" s="77"/>
      <c r="I26" s="75"/>
      <c r="J26" s="76" t="s">
        <v>195</v>
      </c>
      <c r="K26" s="75" t="s">
        <v>198</v>
      </c>
      <c r="L26" s="75">
        <v>2</v>
      </c>
      <c r="M26" s="75">
        <v>3</v>
      </c>
      <c r="N26" s="78" t="s">
        <v>281</v>
      </c>
      <c r="O26" s="75" t="s">
        <v>199</v>
      </c>
      <c r="P26" s="75"/>
      <c r="Q26" s="75"/>
      <c r="R26" s="75"/>
      <c r="S26" s="75"/>
      <c r="T26" s="82"/>
      <c r="U26" s="82"/>
      <c r="V26" s="82"/>
      <c r="W26" s="82"/>
      <c r="X26" s="82"/>
      <c r="Y26" s="82"/>
      <c r="Z26" s="82"/>
      <c r="AA26" s="75" t="s">
        <v>200</v>
      </c>
      <c r="AB26" s="75" t="s">
        <v>136</v>
      </c>
      <c r="AC26" s="75" t="s">
        <v>187</v>
      </c>
      <c r="AD26" s="83"/>
      <c r="AE26" s="67"/>
      <c r="AF26" s="67"/>
      <c r="AG26" s="67"/>
      <c r="AH26" s="67"/>
      <c r="AI26" s="67"/>
      <c r="AJ26" s="67"/>
    </row>
    <row r="27" spans="2:36" ht="105.75" customHeight="1" x14ac:dyDescent="0.3">
      <c r="B27" s="89">
        <v>15</v>
      </c>
      <c r="C27" s="69" t="s">
        <v>256</v>
      </c>
      <c r="D27" s="75" t="s">
        <v>255</v>
      </c>
      <c r="E27" s="65" t="s">
        <v>84</v>
      </c>
      <c r="F27" s="65"/>
      <c r="G27" s="65"/>
      <c r="H27" s="65"/>
      <c r="I27" s="66"/>
      <c r="J27" s="76" t="s">
        <v>254</v>
      </c>
      <c r="K27" s="75" t="s">
        <v>257</v>
      </c>
      <c r="L27" s="75">
        <v>4</v>
      </c>
      <c r="M27" s="66">
        <v>3</v>
      </c>
      <c r="N27" s="79" t="s">
        <v>301</v>
      </c>
      <c r="O27" s="75" t="s">
        <v>258</v>
      </c>
      <c r="P27" s="75"/>
      <c r="Q27" s="75"/>
      <c r="R27" s="75"/>
      <c r="S27" s="75"/>
      <c r="T27" s="82"/>
      <c r="U27" s="82"/>
      <c r="V27" s="82"/>
      <c r="W27" s="82"/>
      <c r="X27" s="82"/>
      <c r="Y27" s="82"/>
      <c r="Z27" s="82"/>
      <c r="AA27" s="75" t="s">
        <v>259</v>
      </c>
      <c r="AB27" s="75" t="s">
        <v>260</v>
      </c>
      <c r="AC27" s="75" t="s">
        <v>261</v>
      </c>
      <c r="AD27" s="83"/>
      <c r="AE27" s="67"/>
      <c r="AF27" s="67"/>
      <c r="AG27" s="67"/>
      <c r="AH27" s="67"/>
      <c r="AI27" s="67"/>
      <c r="AJ27" s="67"/>
    </row>
    <row r="28" spans="2:36" ht="120.75" customHeight="1" x14ac:dyDescent="0.3">
      <c r="B28" s="89">
        <v>16</v>
      </c>
      <c r="C28" s="69" t="s">
        <v>263</v>
      </c>
      <c r="D28" s="75" t="s">
        <v>264</v>
      </c>
      <c r="E28" s="65" t="s">
        <v>84</v>
      </c>
      <c r="F28" s="65"/>
      <c r="G28" s="65"/>
      <c r="H28" s="65"/>
      <c r="I28" s="66"/>
      <c r="J28" s="76" t="s">
        <v>262</v>
      </c>
      <c r="K28" s="75" t="s">
        <v>265</v>
      </c>
      <c r="L28" s="75">
        <v>3</v>
      </c>
      <c r="M28" s="66">
        <v>4</v>
      </c>
      <c r="N28" s="80" t="s">
        <v>302</v>
      </c>
      <c r="O28" s="75" t="s">
        <v>917</v>
      </c>
      <c r="P28" s="75"/>
      <c r="Q28" s="75"/>
      <c r="R28" s="75"/>
      <c r="S28" s="75"/>
      <c r="T28" s="82"/>
      <c r="U28" s="82"/>
      <c r="V28" s="82"/>
      <c r="W28" s="82"/>
      <c r="X28" s="82"/>
      <c r="Y28" s="82"/>
      <c r="Z28" s="82"/>
      <c r="AA28" s="75" t="s">
        <v>266</v>
      </c>
      <c r="AB28" s="75" t="s">
        <v>913</v>
      </c>
      <c r="AC28" s="75" t="s">
        <v>267</v>
      </c>
      <c r="AD28" s="83"/>
      <c r="AE28" s="67"/>
      <c r="AF28" s="67"/>
      <c r="AG28" s="67"/>
      <c r="AH28" s="67"/>
      <c r="AI28" s="67"/>
      <c r="AJ28" s="67"/>
    </row>
    <row r="29" spans="2:36" ht="26.25" customHeight="1" x14ac:dyDescent="0.3">
      <c r="B29" s="203">
        <v>4</v>
      </c>
      <c r="C29" s="166" t="s">
        <v>295</v>
      </c>
      <c r="D29" s="166"/>
      <c r="E29" s="166"/>
      <c r="F29" s="166"/>
      <c r="G29" s="166"/>
      <c r="H29" s="166"/>
      <c r="I29" s="166"/>
      <c r="J29" s="166"/>
      <c r="K29" s="166"/>
      <c r="L29" s="166"/>
      <c r="M29" s="166"/>
      <c r="N29" s="166"/>
      <c r="O29" s="166"/>
      <c r="P29" s="166"/>
      <c r="Q29" s="166"/>
      <c r="R29" s="166"/>
      <c r="S29" s="166"/>
      <c r="T29" s="166"/>
      <c r="U29" s="166"/>
      <c r="V29" s="166"/>
      <c r="W29" s="166"/>
      <c r="X29" s="166"/>
      <c r="Y29" s="166"/>
      <c r="Z29" s="166"/>
      <c r="AA29" s="166"/>
      <c r="AB29" s="166"/>
      <c r="AC29" s="166"/>
      <c r="AD29" s="83"/>
      <c r="AE29" s="67"/>
      <c r="AF29" s="67"/>
      <c r="AG29" s="67"/>
      <c r="AH29" s="67"/>
      <c r="AI29" s="67"/>
      <c r="AJ29" s="67"/>
    </row>
    <row r="30" spans="2:36" ht="30.75" customHeight="1" x14ac:dyDescent="0.3">
      <c r="B30" s="203"/>
      <c r="C30" s="156" t="s">
        <v>16</v>
      </c>
      <c r="D30" s="204" t="s">
        <v>30</v>
      </c>
      <c r="E30" s="205"/>
      <c r="F30" s="205"/>
      <c r="G30" s="205"/>
      <c r="H30" s="205"/>
      <c r="I30" s="205"/>
      <c r="J30" s="205"/>
      <c r="K30" s="205"/>
      <c r="L30" s="205"/>
      <c r="M30" s="205"/>
      <c r="N30" s="205"/>
      <c r="O30" s="205"/>
      <c r="P30" s="205"/>
      <c r="Q30" s="205"/>
      <c r="R30" s="205"/>
      <c r="S30" s="205"/>
      <c r="T30" s="205"/>
      <c r="U30" s="205"/>
      <c r="V30" s="205"/>
      <c r="W30" s="205"/>
      <c r="X30" s="205"/>
      <c r="Y30" s="205"/>
      <c r="Z30" s="205"/>
      <c r="AA30" s="205"/>
      <c r="AB30" s="205"/>
      <c r="AC30" s="205"/>
      <c r="AD30" s="83"/>
      <c r="AE30" s="67"/>
      <c r="AF30" s="67"/>
      <c r="AG30" s="67"/>
      <c r="AH30" s="67"/>
      <c r="AI30" s="67"/>
      <c r="AJ30" s="67"/>
    </row>
    <row r="31" spans="2:36" ht="173.25" customHeight="1" x14ac:dyDescent="0.3">
      <c r="B31" s="89">
        <v>17</v>
      </c>
      <c r="C31" s="74" t="s">
        <v>1141</v>
      </c>
      <c r="D31" s="75" t="s">
        <v>129</v>
      </c>
      <c r="E31" s="65"/>
      <c r="F31" s="65"/>
      <c r="G31" s="65"/>
      <c r="H31" s="65" t="s">
        <v>84</v>
      </c>
      <c r="I31" s="65"/>
      <c r="J31" s="81" t="s">
        <v>298</v>
      </c>
      <c r="K31" s="75" t="s">
        <v>31</v>
      </c>
      <c r="L31" s="75">
        <v>2</v>
      </c>
      <c r="M31" s="75">
        <v>4</v>
      </c>
      <c r="N31" s="79" t="s">
        <v>391</v>
      </c>
      <c r="O31" s="75" t="s">
        <v>306</v>
      </c>
      <c r="P31" s="75"/>
      <c r="Q31" s="75"/>
      <c r="R31" s="75"/>
      <c r="S31" s="75"/>
      <c r="T31" s="82"/>
      <c r="U31" s="82"/>
      <c r="V31" s="82"/>
      <c r="W31" s="82"/>
      <c r="X31" s="82"/>
      <c r="Y31" s="82"/>
      <c r="Z31" s="82"/>
      <c r="AA31" s="75" t="s">
        <v>305</v>
      </c>
      <c r="AB31" s="75" t="s">
        <v>101</v>
      </c>
      <c r="AC31" s="75" t="s">
        <v>307</v>
      </c>
      <c r="AD31" s="83"/>
      <c r="AE31" s="67"/>
      <c r="AF31" s="67"/>
      <c r="AG31" s="67"/>
      <c r="AH31" s="67"/>
      <c r="AI31" s="67"/>
      <c r="AJ31" s="67"/>
    </row>
    <row r="32" spans="2:36" s="31" customFormat="1" ht="95.25" customHeight="1" x14ac:dyDescent="0.3">
      <c r="B32" s="89">
        <v>18</v>
      </c>
      <c r="C32" s="74" t="s">
        <v>812</v>
      </c>
      <c r="D32" s="75" t="s">
        <v>733</v>
      </c>
      <c r="E32" s="66"/>
      <c r="F32" s="66"/>
      <c r="G32" s="66"/>
      <c r="H32" s="66" t="s">
        <v>84</v>
      </c>
      <c r="I32" s="66"/>
      <c r="J32" s="76" t="s">
        <v>811</v>
      </c>
      <c r="K32" s="75" t="s">
        <v>813</v>
      </c>
      <c r="L32" s="75">
        <v>3</v>
      </c>
      <c r="M32" s="75">
        <v>3</v>
      </c>
      <c r="N32" s="79" t="s">
        <v>284</v>
      </c>
      <c r="O32" s="75" t="s">
        <v>308</v>
      </c>
      <c r="P32" s="75"/>
      <c r="Q32" s="75"/>
      <c r="R32" s="75"/>
      <c r="S32" s="75"/>
      <c r="T32" s="82"/>
      <c r="U32" s="82"/>
      <c r="V32" s="82"/>
      <c r="W32" s="82"/>
      <c r="X32" s="82"/>
      <c r="Y32" s="82"/>
      <c r="Z32" s="82"/>
      <c r="AA32" s="75" t="s">
        <v>814</v>
      </c>
      <c r="AB32" s="75" t="s">
        <v>815</v>
      </c>
      <c r="AC32" s="75" t="s">
        <v>816</v>
      </c>
      <c r="AD32" s="83"/>
      <c r="AE32" s="83"/>
      <c r="AF32" s="83"/>
      <c r="AG32" s="83"/>
      <c r="AH32" s="83"/>
      <c r="AI32" s="83"/>
      <c r="AJ32" s="83"/>
    </row>
    <row r="33" spans="2:36" ht="213.75" customHeight="1" x14ac:dyDescent="0.3">
      <c r="B33" s="89">
        <v>19</v>
      </c>
      <c r="C33" s="74" t="s">
        <v>799</v>
      </c>
      <c r="D33" s="75" t="s">
        <v>309</v>
      </c>
      <c r="E33" s="65"/>
      <c r="F33" s="65"/>
      <c r="G33" s="65"/>
      <c r="H33" s="65" t="s">
        <v>84</v>
      </c>
      <c r="I33" s="65"/>
      <c r="J33" s="81" t="s">
        <v>115</v>
      </c>
      <c r="K33" s="75" t="s">
        <v>800</v>
      </c>
      <c r="L33" s="75">
        <v>2</v>
      </c>
      <c r="M33" s="75">
        <v>2</v>
      </c>
      <c r="N33" s="84" t="s">
        <v>656</v>
      </c>
      <c r="O33" s="75" t="s">
        <v>735</v>
      </c>
      <c r="P33" s="75"/>
      <c r="Q33" s="75"/>
      <c r="R33" s="75"/>
      <c r="S33" s="75"/>
      <c r="T33" s="82"/>
      <c r="U33" s="82"/>
      <c r="V33" s="82"/>
      <c r="W33" s="82"/>
      <c r="X33" s="82"/>
      <c r="Y33" s="82"/>
      <c r="Z33" s="82"/>
      <c r="AA33" s="75" t="s">
        <v>736</v>
      </c>
      <c r="AB33" s="75" t="s">
        <v>801</v>
      </c>
      <c r="AC33" s="75" t="s">
        <v>734</v>
      </c>
      <c r="AD33" s="83"/>
      <c r="AE33" s="67"/>
      <c r="AF33" s="67"/>
      <c r="AG33" s="67"/>
      <c r="AH33" s="67"/>
      <c r="AI33" s="67"/>
      <c r="AJ33" s="67"/>
    </row>
    <row r="34" spans="2:36" ht="63" customHeight="1" x14ac:dyDescent="0.3">
      <c r="B34" s="89">
        <v>20</v>
      </c>
      <c r="C34" s="74" t="s">
        <v>818</v>
      </c>
      <c r="D34" s="75" t="s">
        <v>817</v>
      </c>
      <c r="E34" s="65"/>
      <c r="F34" s="65"/>
      <c r="G34" s="65"/>
      <c r="H34" s="65" t="s">
        <v>84</v>
      </c>
      <c r="I34" s="65"/>
      <c r="J34" s="76" t="s">
        <v>114</v>
      </c>
      <c r="K34" s="75" t="s">
        <v>836</v>
      </c>
      <c r="L34" s="75">
        <v>2</v>
      </c>
      <c r="M34" s="75">
        <v>3</v>
      </c>
      <c r="N34" s="78" t="s">
        <v>299</v>
      </c>
      <c r="O34" s="75" t="s">
        <v>819</v>
      </c>
      <c r="P34" s="75"/>
      <c r="Q34" s="75"/>
      <c r="R34" s="75"/>
      <c r="S34" s="75"/>
      <c r="T34" s="82"/>
      <c r="U34" s="82"/>
      <c r="V34" s="82"/>
      <c r="W34" s="82"/>
      <c r="X34" s="82"/>
      <c r="Y34" s="82"/>
      <c r="Z34" s="82"/>
      <c r="AA34" s="75" t="s">
        <v>820</v>
      </c>
      <c r="AB34" s="75" t="s">
        <v>815</v>
      </c>
      <c r="AC34" s="75" t="s">
        <v>310</v>
      </c>
      <c r="AD34" s="83"/>
      <c r="AE34" s="67"/>
      <c r="AF34" s="67"/>
      <c r="AG34" s="67"/>
      <c r="AH34" s="67"/>
      <c r="AI34" s="67"/>
      <c r="AJ34" s="67"/>
    </row>
    <row r="35" spans="2:36" ht="118.5" customHeight="1" x14ac:dyDescent="0.3">
      <c r="B35" s="89">
        <v>21</v>
      </c>
      <c r="C35" s="74" t="s">
        <v>300</v>
      </c>
      <c r="D35" s="75" t="s">
        <v>311</v>
      </c>
      <c r="E35" s="65"/>
      <c r="F35" s="65"/>
      <c r="G35" s="65"/>
      <c r="H35" s="65" t="s">
        <v>84</v>
      </c>
      <c r="I35" s="65"/>
      <c r="J35" s="81" t="s">
        <v>117</v>
      </c>
      <c r="K35" s="75" t="s">
        <v>312</v>
      </c>
      <c r="L35" s="75">
        <v>2</v>
      </c>
      <c r="M35" s="75">
        <v>3</v>
      </c>
      <c r="N35" s="78" t="s">
        <v>341</v>
      </c>
      <c r="O35" s="75" t="s">
        <v>313</v>
      </c>
      <c r="P35" s="75"/>
      <c r="Q35" s="75"/>
      <c r="R35" s="75"/>
      <c r="S35" s="75"/>
      <c r="T35" s="82"/>
      <c r="U35" s="82"/>
      <c r="V35" s="82"/>
      <c r="W35" s="82"/>
      <c r="X35" s="82"/>
      <c r="Y35" s="82"/>
      <c r="Z35" s="82"/>
      <c r="AA35" s="75" t="s">
        <v>315</v>
      </c>
      <c r="AB35" s="75" t="s">
        <v>314</v>
      </c>
      <c r="AC35" s="75" t="s">
        <v>316</v>
      </c>
      <c r="AD35" s="83"/>
      <c r="AE35" s="67"/>
      <c r="AF35" s="67"/>
      <c r="AG35" s="67"/>
      <c r="AH35" s="67"/>
      <c r="AI35" s="67"/>
      <c r="AJ35" s="67"/>
    </row>
    <row r="36" spans="2:36" ht="104.4" x14ac:dyDescent="0.3">
      <c r="B36" s="89">
        <v>22</v>
      </c>
      <c r="C36" s="74" t="s">
        <v>303</v>
      </c>
      <c r="D36" s="75" t="s">
        <v>304</v>
      </c>
      <c r="E36" s="65"/>
      <c r="F36" s="65"/>
      <c r="G36" s="65"/>
      <c r="H36" s="65" t="s">
        <v>84</v>
      </c>
      <c r="I36" s="65"/>
      <c r="J36" s="76" t="s">
        <v>118</v>
      </c>
      <c r="K36" s="75" t="s">
        <v>32</v>
      </c>
      <c r="L36" s="75">
        <v>2</v>
      </c>
      <c r="M36" s="75">
        <v>3</v>
      </c>
      <c r="N36" s="78" t="s">
        <v>342</v>
      </c>
      <c r="O36" s="75" t="s">
        <v>821</v>
      </c>
      <c r="P36" s="75"/>
      <c r="Q36" s="75"/>
      <c r="R36" s="75"/>
      <c r="S36" s="75"/>
      <c r="T36" s="82"/>
      <c r="U36" s="82"/>
      <c r="V36" s="82"/>
      <c r="W36" s="82"/>
      <c r="X36" s="82"/>
      <c r="Y36" s="82"/>
      <c r="Z36" s="82"/>
      <c r="AA36" s="75" t="s">
        <v>822</v>
      </c>
      <c r="AB36" s="75" t="s">
        <v>823</v>
      </c>
      <c r="AC36" s="75" t="s">
        <v>737</v>
      </c>
      <c r="AD36" s="83"/>
      <c r="AE36" s="67"/>
      <c r="AF36" s="67"/>
      <c r="AG36" s="67"/>
      <c r="AH36" s="67"/>
      <c r="AI36" s="67"/>
      <c r="AJ36" s="67"/>
    </row>
    <row r="37" spans="2:36" ht="87" customHeight="1" x14ac:dyDescent="0.3">
      <c r="B37" s="89">
        <v>23</v>
      </c>
      <c r="C37" s="74" t="s">
        <v>825</v>
      </c>
      <c r="D37" s="75" t="s">
        <v>824</v>
      </c>
      <c r="E37" s="65"/>
      <c r="F37" s="65"/>
      <c r="G37" s="65"/>
      <c r="H37" s="65" t="s">
        <v>84</v>
      </c>
      <c r="I37" s="65"/>
      <c r="J37" s="76" t="s">
        <v>116</v>
      </c>
      <c r="K37" s="75" t="s">
        <v>826</v>
      </c>
      <c r="L37" s="75">
        <v>1</v>
      </c>
      <c r="M37" s="75">
        <v>3</v>
      </c>
      <c r="N37" s="78" t="s">
        <v>343</v>
      </c>
      <c r="O37" s="75" t="s">
        <v>829</v>
      </c>
      <c r="P37" s="75"/>
      <c r="Q37" s="75"/>
      <c r="R37" s="75"/>
      <c r="S37" s="75"/>
      <c r="T37" s="82"/>
      <c r="U37" s="82"/>
      <c r="V37" s="82"/>
      <c r="W37" s="82"/>
      <c r="X37" s="82"/>
      <c r="Y37" s="82"/>
      <c r="Z37" s="82"/>
      <c r="AA37" s="75" t="s">
        <v>827</v>
      </c>
      <c r="AB37" s="75" t="s">
        <v>815</v>
      </c>
      <c r="AC37" s="75" t="s">
        <v>738</v>
      </c>
      <c r="AD37" s="83"/>
      <c r="AE37" s="67"/>
      <c r="AF37" s="67"/>
      <c r="AG37" s="67"/>
      <c r="AH37" s="67"/>
      <c r="AI37" s="67"/>
      <c r="AJ37" s="67"/>
    </row>
    <row r="38" spans="2:36" ht="99.75" customHeight="1" x14ac:dyDescent="0.3">
      <c r="B38" s="89">
        <v>24</v>
      </c>
      <c r="C38" s="74" t="s">
        <v>739</v>
      </c>
      <c r="D38" s="75" t="s">
        <v>828</v>
      </c>
      <c r="E38" s="65"/>
      <c r="F38" s="65"/>
      <c r="G38" s="65"/>
      <c r="H38" s="65" t="s">
        <v>84</v>
      </c>
      <c r="I38" s="65"/>
      <c r="J38" s="76" t="s">
        <v>120</v>
      </c>
      <c r="K38" s="75" t="s">
        <v>121</v>
      </c>
      <c r="L38" s="75">
        <v>1</v>
      </c>
      <c r="M38" s="75">
        <v>4</v>
      </c>
      <c r="N38" s="79" t="s">
        <v>740</v>
      </c>
      <c r="O38" s="75" t="s">
        <v>830</v>
      </c>
      <c r="P38" s="75"/>
      <c r="Q38" s="75"/>
      <c r="R38" s="75"/>
      <c r="S38" s="75"/>
      <c r="T38" s="82"/>
      <c r="U38" s="82"/>
      <c r="V38" s="82"/>
      <c r="W38" s="82"/>
      <c r="X38" s="82"/>
      <c r="Y38" s="82"/>
      <c r="Z38" s="82"/>
      <c r="AA38" s="75" t="s">
        <v>831</v>
      </c>
      <c r="AB38" s="75" t="s">
        <v>832</v>
      </c>
      <c r="AC38" s="75" t="s">
        <v>318</v>
      </c>
      <c r="AD38" s="83"/>
      <c r="AE38" s="67"/>
      <c r="AF38" s="67"/>
      <c r="AG38" s="67"/>
      <c r="AH38" s="67"/>
      <c r="AI38" s="67"/>
      <c r="AJ38" s="67"/>
    </row>
    <row r="39" spans="2:36" ht="114.75" customHeight="1" x14ac:dyDescent="0.3">
      <c r="B39" s="89">
        <v>25</v>
      </c>
      <c r="C39" s="74" t="s">
        <v>122</v>
      </c>
      <c r="D39" s="75" t="s">
        <v>743</v>
      </c>
      <c r="E39" s="65"/>
      <c r="F39" s="65"/>
      <c r="G39" s="65"/>
      <c r="H39" s="65" t="s">
        <v>84</v>
      </c>
      <c r="I39" s="65"/>
      <c r="J39" s="81" t="s">
        <v>119</v>
      </c>
      <c r="K39" s="75" t="s">
        <v>741</v>
      </c>
      <c r="L39" s="75">
        <v>1</v>
      </c>
      <c r="M39" s="75">
        <v>2</v>
      </c>
      <c r="N39" s="84" t="s">
        <v>657</v>
      </c>
      <c r="O39" s="75" t="s">
        <v>744</v>
      </c>
      <c r="P39" s="75"/>
      <c r="Q39" s="75"/>
      <c r="R39" s="75"/>
      <c r="S39" s="75"/>
      <c r="T39" s="82"/>
      <c r="U39" s="82"/>
      <c r="V39" s="82"/>
      <c r="W39" s="82"/>
      <c r="X39" s="82"/>
      <c r="Y39" s="82"/>
      <c r="Z39" s="82"/>
      <c r="AA39" s="75" t="s">
        <v>319</v>
      </c>
      <c r="AB39" s="75" t="s">
        <v>320</v>
      </c>
      <c r="AC39" s="75" t="s">
        <v>321</v>
      </c>
      <c r="AD39" s="83"/>
      <c r="AE39" s="67"/>
      <c r="AF39" s="67"/>
      <c r="AG39" s="67"/>
      <c r="AH39" s="67"/>
      <c r="AI39" s="67"/>
      <c r="AJ39" s="67"/>
    </row>
    <row r="40" spans="2:36" ht="164.25" customHeight="1" x14ac:dyDescent="0.3">
      <c r="B40" s="89">
        <v>26</v>
      </c>
      <c r="C40" s="74" t="s">
        <v>745</v>
      </c>
      <c r="D40" s="66" t="s">
        <v>123</v>
      </c>
      <c r="E40" s="65"/>
      <c r="F40" s="65"/>
      <c r="G40" s="65"/>
      <c r="H40" s="65" t="s">
        <v>84</v>
      </c>
      <c r="I40" s="65"/>
      <c r="J40" s="76" t="s">
        <v>322</v>
      </c>
      <c r="K40" s="75" t="s">
        <v>746</v>
      </c>
      <c r="L40" s="75">
        <v>2</v>
      </c>
      <c r="M40" s="75">
        <v>4</v>
      </c>
      <c r="N40" s="79" t="s">
        <v>344</v>
      </c>
      <c r="O40" s="75" t="s">
        <v>324</v>
      </c>
      <c r="P40" s="75"/>
      <c r="Q40" s="75"/>
      <c r="R40" s="75"/>
      <c r="S40" s="75"/>
      <c r="T40" s="82"/>
      <c r="U40" s="82"/>
      <c r="V40" s="82"/>
      <c r="W40" s="82"/>
      <c r="X40" s="82"/>
      <c r="Y40" s="82"/>
      <c r="Z40" s="82"/>
      <c r="AA40" s="75" t="s">
        <v>323</v>
      </c>
      <c r="AB40" s="75" t="s">
        <v>317</v>
      </c>
      <c r="AC40" s="75" t="s">
        <v>325</v>
      </c>
      <c r="AD40" s="83"/>
      <c r="AE40" s="67"/>
      <c r="AF40" s="67"/>
      <c r="AG40" s="67"/>
      <c r="AH40" s="67"/>
      <c r="AI40" s="67"/>
      <c r="AJ40" s="67"/>
    </row>
    <row r="41" spans="2:36" ht="87" x14ac:dyDescent="0.3">
      <c r="B41" s="89">
        <v>27</v>
      </c>
      <c r="C41" s="74" t="s">
        <v>834</v>
      </c>
      <c r="D41" s="75" t="s">
        <v>125</v>
      </c>
      <c r="E41" s="65"/>
      <c r="F41" s="65"/>
      <c r="G41" s="65"/>
      <c r="H41" s="65" t="s">
        <v>84</v>
      </c>
      <c r="I41" s="65"/>
      <c r="J41" s="76" t="s">
        <v>124</v>
      </c>
      <c r="K41" s="75" t="s">
        <v>833</v>
      </c>
      <c r="L41" s="75">
        <v>3</v>
      </c>
      <c r="M41" s="75">
        <v>3</v>
      </c>
      <c r="N41" s="79" t="s">
        <v>345</v>
      </c>
      <c r="O41" s="75" t="s">
        <v>835</v>
      </c>
      <c r="P41" s="75"/>
      <c r="Q41" s="75"/>
      <c r="R41" s="75"/>
      <c r="S41" s="75"/>
      <c r="T41" s="82"/>
      <c r="U41" s="82"/>
      <c r="V41" s="82"/>
      <c r="W41" s="82"/>
      <c r="X41" s="82"/>
      <c r="Y41" s="82"/>
      <c r="Z41" s="82"/>
      <c r="AA41" s="75" t="s">
        <v>327</v>
      </c>
      <c r="AB41" s="75" t="s">
        <v>317</v>
      </c>
      <c r="AC41" s="75" t="s">
        <v>328</v>
      </c>
      <c r="AD41" s="83"/>
      <c r="AE41" s="67"/>
      <c r="AF41" s="67"/>
      <c r="AG41" s="67"/>
      <c r="AH41" s="67"/>
      <c r="AI41" s="67"/>
      <c r="AJ41" s="67"/>
    </row>
    <row r="42" spans="2:36" ht="69.599999999999994" x14ac:dyDescent="0.3">
      <c r="B42" s="89">
        <v>28</v>
      </c>
      <c r="C42" s="74" t="s">
        <v>837</v>
      </c>
      <c r="D42" s="75" t="s">
        <v>838</v>
      </c>
      <c r="E42" s="65"/>
      <c r="F42" s="65"/>
      <c r="G42" s="65"/>
      <c r="H42" s="65" t="s">
        <v>84</v>
      </c>
      <c r="I42" s="65"/>
      <c r="J42" s="76" t="s">
        <v>329</v>
      </c>
      <c r="K42" s="75" t="s">
        <v>748</v>
      </c>
      <c r="L42" s="75">
        <v>1</v>
      </c>
      <c r="M42" s="75">
        <v>2</v>
      </c>
      <c r="N42" s="84" t="s">
        <v>658</v>
      </c>
      <c r="O42" s="75" t="s">
        <v>749</v>
      </c>
      <c r="P42" s="75"/>
      <c r="Q42" s="75"/>
      <c r="R42" s="75"/>
      <c r="S42" s="75"/>
      <c r="T42" s="82"/>
      <c r="U42" s="82"/>
      <c r="V42" s="82"/>
      <c r="W42" s="82"/>
      <c r="X42" s="82"/>
      <c r="Y42" s="82"/>
      <c r="Z42" s="82"/>
      <c r="AA42" s="75" t="s">
        <v>330</v>
      </c>
      <c r="AB42" s="75" t="s">
        <v>317</v>
      </c>
      <c r="AC42" s="75" t="s">
        <v>331</v>
      </c>
      <c r="AD42" s="83"/>
      <c r="AE42" s="67"/>
      <c r="AF42" s="67"/>
      <c r="AG42" s="67"/>
      <c r="AH42" s="67"/>
      <c r="AI42" s="67"/>
      <c r="AJ42" s="67"/>
    </row>
    <row r="43" spans="2:36" ht="69" customHeight="1" x14ac:dyDescent="0.3">
      <c r="B43" s="89">
        <v>29</v>
      </c>
      <c r="C43" s="74" t="s">
        <v>750</v>
      </c>
      <c r="D43" s="75" t="s">
        <v>751</v>
      </c>
      <c r="E43" s="65"/>
      <c r="F43" s="65"/>
      <c r="G43" s="65"/>
      <c r="H43" s="65" t="s">
        <v>84</v>
      </c>
      <c r="I43" s="65"/>
      <c r="J43" s="76" t="s">
        <v>332</v>
      </c>
      <c r="K43" s="75" t="s">
        <v>839</v>
      </c>
      <c r="L43" s="75">
        <v>1</v>
      </c>
      <c r="M43" s="75">
        <v>3</v>
      </c>
      <c r="N43" s="78" t="s">
        <v>390</v>
      </c>
      <c r="O43" s="75" t="s">
        <v>334</v>
      </c>
      <c r="P43" s="75"/>
      <c r="Q43" s="75"/>
      <c r="R43" s="75"/>
      <c r="S43" s="75"/>
      <c r="T43" s="82"/>
      <c r="U43" s="82"/>
      <c r="V43" s="82"/>
      <c r="W43" s="82"/>
      <c r="X43" s="82"/>
      <c r="Y43" s="82"/>
      <c r="Z43" s="82"/>
      <c r="AA43" s="75" t="s">
        <v>333</v>
      </c>
      <c r="AB43" s="75" t="s">
        <v>317</v>
      </c>
      <c r="AC43" s="75" t="s">
        <v>752</v>
      </c>
      <c r="AD43" s="83"/>
      <c r="AE43" s="67"/>
      <c r="AF43" s="67"/>
      <c r="AG43" s="67"/>
      <c r="AH43" s="67"/>
      <c r="AI43" s="67"/>
      <c r="AJ43" s="67"/>
    </row>
    <row r="44" spans="2:36" ht="96.75" customHeight="1" x14ac:dyDescent="0.3">
      <c r="B44" s="89">
        <v>30</v>
      </c>
      <c r="C44" s="74" t="s">
        <v>842</v>
      </c>
      <c r="D44" s="75" t="s">
        <v>841</v>
      </c>
      <c r="E44" s="65"/>
      <c r="F44" s="65"/>
      <c r="G44" s="65"/>
      <c r="H44" s="65" t="s">
        <v>84</v>
      </c>
      <c r="I44" s="65"/>
      <c r="J44" s="76" t="s">
        <v>840</v>
      </c>
      <c r="K44" s="75" t="s">
        <v>843</v>
      </c>
      <c r="L44" s="75">
        <v>1</v>
      </c>
      <c r="M44" s="75">
        <v>3</v>
      </c>
      <c r="N44" s="78" t="s">
        <v>113</v>
      </c>
      <c r="O44" s="75" t="s">
        <v>844</v>
      </c>
      <c r="P44" s="75"/>
      <c r="Q44" s="75"/>
      <c r="R44" s="75"/>
      <c r="S44" s="75"/>
      <c r="T44" s="82"/>
      <c r="U44" s="82"/>
      <c r="V44" s="82"/>
      <c r="W44" s="82"/>
      <c r="X44" s="82"/>
      <c r="Y44" s="82"/>
      <c r="Z44" s="82"/>
      <c r="AA44" s="75" t="s">
        <v>845</v>
      </c>
      <c r="AB44" s="75" t="s">
        <v>335</v>
      </c>
      <c r="AC44" s="75" t="s">
        <v>340</v>
      </c>
      <c r="AD44" s="83"/>
      <c r="AE44" s="67"/>
      <c r="AF44" s="67"/>
      <c r="AG44" s="67"/>
      <c r="AH44" s="67"/>
      <c r="AI44" s="67"/>
      <c r="AJ44" s="67"/>
    </row>
    <row r="45" spans="2:36" ht="87" customHeight="1" x14ac:dyDescent="0.3">
      <c r="B45" s="89">
        <v>31</v>
      </c>
      <c r="C45" s="74" t="s">
        <v>847</v>
      </c>
      <c r="D45" s="75" t="s">
        <v>336</v>
      </c>
      <c r="E45" s="65"/>
      <c r="F45" s="65"/>
      <c r="G45" s="65"/>
      <c r="H45" s="65" t="s">
        <v>84</v>
      </c>
      <c r="I45" s="65"/>
      <c r="J45" s="76" t="s">
        <v>846</v>
      </c>
      <c r="K45" s="75" t="s">
        <v>753</v>
      </c>
      <c r="L45" s="75">
        <v>1</v>
      </c>
      <c r="M45" s="75">
        <v>3</v>
      </c>
      <c r="N45" s="78" t="s">
        <v>280</v>
      </c>
      <c r="O45" s="75" t="s">
        <v>130</v>
      </c>
      <c r="P45" s="75"/>
      <c r="Q45" s="75"/>
      <c r="R45" s="75"/>
      <c r="S45" s="75"/>
      <c r="T45" s="82"/>
      <c r="U45" s="82"/>
      <c r="V45" s="82"/>
      <c r="W45" s="82"/>
      <c r="X45" s="82"/>
      <c r="Y45" s="82"/>
      <c r="Z45" s="82"/>
      <c r="AA45" s="75" t="s">
        <v>337</v>
      </c>
      <c r="AB45" s="75" t="s">
        <v>848</v>
      </c>
      <c r="AC45" s="75" t="s">
        <v>339</v>
      </c>
      <c r="AD45" s="83"/>
      <c r="AE45" s="67"/>
      <c r="AF45" s="67"/>
      <c r="AG45" s="67"/>
      <c r="AH45" s="67"/>
      <c r="AI45" s="67"/>
      <c r="AJ45" s="67"/>
    </row>
    <row r="46" spans="2:36" ht="87" x14ac:dyDescent="0.3">
      <c r="B46" s="89">
        <v>32</v>
      </c>
      <c r="C46" s="74" t="s">
        <v>398</v>
      </c>
      <c r="D46" s="66" t="s">
        <v>755</v>
      </c>
      <c r="E46" s="153"/>
      <c r="F46" s="153"/>
      <c r="G46" s="153"/>
      <c r="H46" s="153" t="s">
        <v>84</v>
      </c>
      <c r="I46" s="153"/>
      <c r="J46" s="76" t="s">
        <v>849</v>
      </c>
      <c r="K46" s="75" t="s">
        <v>754</v>
      </c>
      <c r="L46" s="75">
        <v>1</v>
      </c>
      <c r="M46" s="75">
        <v>3</v>
      </c>
      <c r="N46" s="78" t="s">
        <v>756</v>
      </c>
      <c r="O46" s="75" t="s">
        <v>850</v>
      </c>
      <c r="P46" s="75"/>
      <c r="Q46" s="75"/>
      <c r="R46" s="75"/>
      <c r="S46" s="75"/>
      <c r="T46" s="82"/>
      <c r="U46" s="82"/>
      <c r="V46" s="82"/>
      <c r="W46" s="82"/>
      <c r="X46" s="82"/>
      <c r="Y46" s="82"/>
      <c r="Z46" s="82"/>
      <c r="AA46" s="75" t="s">
        <v>399</v>
      </c>
      <c r="AB46" s="75" t="s">
        <v>848</v>
      </c>
      <c r="AC46" s="75" t="s">
        <v>339</v>
      </c>
      <c r="AD46" s="83"/>
      <c r="AE46" s="67"/>
      <c r="AF46" s="67"/>
      <c r="AG46" s="67"/>
      <c r="AH46" s="67"/>
      <c r="AI46" s="67"/>
      <c r="AJ46" s="67"/>
    </row>
    <row r="47" spans="2:36" ht="69.599999999999994" x14ac:dyDescent="0.3">
      <c r="B47" s="89">
        <v>33</v>
      </c>
      <c r="C47" s="74" t="s">
        <v>851</v>
      </c>
      <c r="D47" s="66" t="s">
        <v>796</v>
      </c>
      <c r="E47" s="153"/>
      <c r="F47" s="153"/>
      <c r="G47" s="153"/>
      <c r="H47" s="153"/>
      <c r="I47" s="153" t="s">
        <v>84</v>
      </c>
      <c r="J47" s="76" t="s">
        <v>795</v>
      </c>
      <c r="K47" s="75" t="s">
        <v>852</v>
      </c>
      <c r="L47" s="75">
        <v>1</v>
      </c>
      <c r="M47" s="75">
        <v>1</v>
      </c>
      <c r="N47" s="84" t="s">
        <v>797</v>
      </c>
      <c r="O47" s="75" t="s">
        <v>853</v>
      </c>
      <c r="P47" s="75"/>
      <c r="Q47" s="75"/>
      <c r="R47" s="75"/>
      <c r="S47" s="75"/>
      <c r="T47" s="82"/>
      <c r="U47" s="82"/>
      <c r="V47" s="82"/>
      <c r="W47" s="82"/>
      <c r="X47" s="82"/>
      <c r="Y47" s="82"/>
      <c r="Z47" s="82"/>
      <c r="AA47" s="75" t="s">
        <v>854</v>
      </c>
      <c r="AB47" s="75" t="s">
        <v>794</v>
      </c>
      <c r="AC47" s="75" t="s">
        <v>855</v>
      </c>
      <c r="AD47" s="83"/>
      <c r="AE47" s="67"/>
      <c r="AF47" s="67"/>
      <c r="AG47" s="67"/>
      <c r="AH47" s="67"/>
      <c r="AI47" s="67"/>
      <c r="AJ47" s="67"/>
    </row>
    <row r="48" spans="2:36" ht="69.599999999999994" x14ac:dyDescent="0.3">
      <c r="B48" s="89">
        <v>34</v>
      </c>
      <c r="C48" s="74" t="s">
        <v>757</v>
      </c>
      <c r="D48" s="75" t="s">
        <v>758</v>
      </c>
      <c r="E48" s="65"/>
      <c r="F48" s="65"/>
      <c r="G48" s="65"/>
      <c r="H48" s="65" t="s">
        <v>84</v>
      </c>
      <c r="I48" s="65"/>
      <c r="J48" s="76" t="s">
        <v>131</v>
      </c>
      <c r="K48" s="75" t="s">
        <v>856</v>
      </c>
      <c r="L48" s="75">
        <v>2</v>
      </c>
      <c r="M48" s="75">
        <v>5</v>
      </c>
      <c r="N48" s="80" t="s">
        <v>346</v>
      </c>
      <c r="O48" s="75" t="s">
        <v>759</v>
      </c>
      <c r="P48" s="75"/>
      <c r="Q48" s="75"/>
      <c r="R48" s="75"/>
      <c r="S48" s="75"/>
      <c r="T48" s="82"/>
      <c r="U48" s="82"/>
      <c r="V48" s="82"/>
      <c r="W48" s="82"/>
      <c r="X48" s="82"/>
      <c r="Y48" s="82"/>
      <c r="Z48" s="82"/>
      <c r="AA48" s="75" t="s">
        <v>857</v>
      </c>
      <c r="AB48" s="75" t="s">
        <v>326</v>
      </c>
      <c r="AC48" s="75" t="s">
        <v>858</v>
      </c>
      <c r="AD48" s="83"/>
      <c r="AE48" s="67"/>
      <c r="AF48" s="67"/>
      <c r="AG48" s="67"/>
      <c r="AH48" s="67"/>
      <c r="AI48" s="67"/>
      <c r="AJ48" s="67"/>
    </row>
    <row r="49" spans="2:36" ht="30" customHeight="1" x14ac:dyDescent="0.3">
      <c r="B49" s="203">
        <v>5</v>
      </c>
      <c r="C49" s="166" t="s">
        <v>33</v>
      </c>
      <c r="D49" s="166"/>
      <c r="E49" s="166"/>
      <c r="F49" s="166"/>
      <c r="G49" s="166"/>
      <c r="H49" s="166"/>
      <c r="I49" s="166"/>
      <c r="J49" s="166"/>
      <c r="K49" s="166"/>
      <c r="L49" s="166"/>
      <c r="M49" s="166"/>
      <c r="N49" s="166"/>
      <c r="O49" s="166"/>
      <c r="P49" s="166"/>
      <c r="Q49" s="166"/>
      <c r="R49" s="166"/>
      <c r="S49" s="166"/>
      <c r="T49" s="166"/>
      <c r="U49" s="166"/>
      <c r="V49" s="166"/>
      <c r="W49" s="166"/>
      <c r="X49" s="166"/>
      <c r="Y49" s="166"/>
      <c r="Z49" s="166"/>
      <c r="AA49" s="166"/>
      <c r="AB49" s="166"/>
      <c r="AC49" s="166"/>
      <c r="AD49" s="83"/>
      <c r="AE49" s="67"/>
      <c r="AF49" s="67"/>
      <c r="AG49" s="67"/>
      <c r="AH49" s="67"/>
      <c r="AI49" s="67"/>
      <c r="AJ49" s="67"/>
    </row>
    <row r="50" spans="2:36" ht="32.25" customHeight="1" x14ac:dyDescent="0.3">
      <c r="B50" s="203"/>
      <c r="C50" s="156" t="s">
        <v>16</v>
      </c>
      <c r="D50" s="204" t="s">
        <v>34</v>
      </c>
      <c r="E50" s="205"/>
      <c r="F50" s="205"/>
      <c r="G50" s="205"/>
      <c r="H50" s="205"/>
      <c r="I50" s="205"/>
      <c r="J50" s="205"/>
      <c r="K50" s="205"/>
      <c r="L50" s="205"/>
      <c r="M50" s="205"/>
      <c r="N50" s="205"/>
      <c r="O50" s="205"/>
      <c r="P50" s="205"/>
      <c r="Q50" s="205"/>
      <c r="R50" s="205"/>
      <c r="S50" s="205"/>
      <c r="T50" s="205"/>
      <c r="U50" s="205"/>
      <c r="V50" s="205"/>
      <c r="W50" s="205"/>
      <c r="X50" s="205"/>
      <c r="Y50" s="205"/>
      <c r="Z50" s="205"/>
      <c r="AA50" s="205"/>
      <c r="AB50" s="205"/>
      <c r="AC50" s="205"/>
      <c r="AD50" s="83"/>
      <c r="AE50" s="67"/>
      <c r="AF50" s="67"/>
      <c r="AG50" s="67"/>
      <c r="AH50" s="67"/>
      <c r="AI50" s="67"/>
      <c r="AJ50" s="67"/>
    </row>
    <row r="51" spans="2:36" ht="147.75" customHeight="1" x14ac:dyDescent="0.3">
      <c r="B51" s="89">
        <v>35</v>
      </c>
      <c r="C51" s="74" t="s">
        <v>144</v>
      </c>
      <c r="D51" s="75" t="s">
        <v>145</v>
      </c>
      <c r="E51" s="65" t="s">
        <v>760</v>
      </c>
      <c r="F51" s="65"/>
      <c r="G51" s="65"/>
      <c r="H51" s="65"/>
      <c r="I51" s="65"/>
      <c r="J51" s="76" t="s">
        <v>132</v>
      </c>
      <c r="K51" s="75" t="s">
        <v>761</v>
      </c>
      <c r="L51" s="75">
        <v>1</v>
      </c>
      <c r="M51" s="75">
        <v>3</v>
      </c>
      <c r="N51" s="78" t="s">
        <v>287</v>
      </c>
      <c r="O51" s="75" t="s">
        <v>867</v>
      </c>
      <c r="P51" s="75"/>
      <c r="Q51" s="75"/>
      <c r="R51" s="75"/>
      <c r="S51" s="75"/>
      <c r="T51" s="82"/>
      <c r="U51" s="82"/>
      <c r="V51" s="82"/>
      <c r="W51" s="82"/>
      <c r="X51" s="82"/>
      <c r="Y51" s="82"/>
      <c r="Z51" s="82"/>
      <c r="AA51" s="75" t="s">
        <v>762</v>
      </c>
      <c r="AB51" s="75" t="s">
        <v>273</v>
      </c>
      <c r="AC51" s="75" t="s">
        <v>363</v>
      </c>
      <c r="AD51" s="83"/>
      <c r="AE51" s="67"/>
      <c r="AF51" s="67"/>
      <c r="AG51" s="67"/>
      <c r="AH51" s="67"/>
      <c r="AI51" s="67"/>
      <c r="AJ51" s="67"/>
    </row>
    <row r="52" spans="2:36" ht="129.75" customHeight="1" x14ac:dyDescent="0.3">
      <c r="B52" s="89">
        <v>36</v>
      </c>
      <c r="C52" s="74" t="s">
        <v>869</v>
      </c>
      <c r="D52" s="75" t="s">
        <v>868</v>
      </c>
      <c r="E52" s="65" t="s">
        <v>760</v>
      </c>
      <c r="F52" s="65"/>
      <c r="G52" s="65"/>
      <c r="H52" s="65"/>
      <c r="I52" s="65"/>
      <c r="J52" s="76" t="s">
        <v>139</v>
      </c>
      <c r="K52" s="75" t="s">
        <v>763</v>
      </c>
      <c r="L52" s="75">
        <v>3</v>
      </c>
      <c r="M52" s="75">
        <v>4</v>
      </c>
      <c r="N52" s="80" t="s">
        <v>392</v>
      </c>
      <c r="O52" s="75" t="s">
        <v>364</v>
      </c>
      <c r="P52" s="75"/>
      <c r="Q52" s="75"/>
      <c r="R52" s="75"/>
      <c r="S52" s="75"/>
      <c r="T52" s="82"/>
      <c r="U52" s="82"/>
      <c r="V52" s="82"/>
      <c r="W52" s="82"/>
      <c r="X52" s="82"/>
      <c r="Y52" s="82"/>
      <c r="Z52" s="82"/>
      <c r="AA52" s="75" t="s">
        <v>365</v>
      </c>
      <c r="AB52" s="75" t="s">
        <v>362</v>
      </c>
      <c r="AC52" s="75" t="s">
        <v>141</v>
      </c>
      <c r="AD52" s="83"/>
      <c r="AE52" s="67"/>
      <c r="AF52" s="67"/>
      <c r="AG52" s="67"/>
      <c r="AH52" s="67"/>
      <c r="AI52" s="67"/>
      <c r="AJ52" s="67"/>
    </row>
    <row r="53" spans="2:36" ht="142.5" customHeight="1" x14ac:dyDescent="0.3">
      <c r="B53" s="89">
        <v>37</v>
      </c>
      <c r="C53" s="74" t="s">
        <v>143</v>
      </c>
      <c r="D53" s="75" t="s">
        <v>140</v>
      </c>
      <c r="E53" s="65" t="s">
        <v>760</v>
      </c>
      <c r="F53" s="65"/>
      <c r="G53" s="65"/>
      <c r="H53" s="65"/>
      <c r="I53" s="65"/>
      <c r="J53" s="76" t="s">
        <v>142</v>
      </c>
      <c r="K53" s="75" t="s">
        <v>1081</v>
      </c>
      <c r="L53" s="75">
        <v>2</v>
      </c>
      <c r="M53" s="75">
        <v>4</v>
      </c>
      <c r="N53" s="79" t="s">
        <v>391</v>
      </c>
      <c r="O53" s="75" t="s">
        <v>366</v>
      </c>
      <c r="P53" s="75"/>
      <c r="Q53" s="75"/>
      <c r="R53" s="75"/>
      <c r="S53" s="75"/>
      <c r="T53" s="82"/>
      <c r="U53" s="82"/>
      <c r="V53" s="82"/>
      <c r="W53" s="82"/>
      <c r="X53" s="82"/>
      <c r="Y53" s="82"/>
      <c r="Z53" s="82"/>
      <c r="AA53" s="75" t="s">
        <v>764</v>
      </c>
      <c r="AB53" s="75" t="s">
        <v>190</v>
      </c>
      <c r="AC53" s="75" t="s">
        <v>141</v>
      </c>
      <c r="AD53" s="83"/>
      <c r="AE53" s="67"/>
      <c r="AF53" s="67"/>
      <c r="AG53" s="67"/>
      <c r="AH53" s="67"/>
      <c r="AI53" s="67"/>
      <c r="AJ53" s="67"/>
    </row>
    <row r="54" spans="2:36" ht="143.25" customHeight="1" x14ac:dyDescent="0.3">
      <c r="B54" s="89">
        <v>38</v>
      </c>
      <c r="C54" s="74" t="s">
        <v>147</v>
      </c>
      <c r="D54" s="75" t="s">
        <v>148</v>
      </c>
      <c r="E54" s="65" t="s">
        <v>760</v>
      </c>
      <c r="F54" s="65"/>
      <c r="G54" s="65"/>
      <c r="H54" s="65"/>
      <c r="I54" s="65"/>
      <c r="J54" s="76" t="s">
        <v>146</v>
      </c>
      <c r="K54" s="75" t="s">
        <v>1082</v>
      </c>
      <c r="L54" s="75">
        <v>1</v>
      </c>
      <c r="M54" s="75">
        <v>2</v>
      </c>
      <c r="N54" s="84" t="s">
        <v>393</v>
      </c>
      <c r="O54" s="75" t="s">
        <v>367</v>
      </c>
      <c r="P54" s="75"/>
      <c r="Q54" s="75"/>
      <c r="R54" s="75"/>
      <c r="S54" s="75"/>
      <c r="T54" s="82"/>
      <c r="U54" s="82"/>
      <c r="V54" s="82"/>
      <c r="W54" s="82"/>
      <c r="X54" s="82"/>
      <c r="Y54" s="82"/>
      <c r="Z54" s="82"/>
      <c r="AA54" s="75" t="s">
        <v>368</v>
      </c>
      <c r="AB54" s="75" t="s">
        <v>362</v>
      </c>
      <c r="AC54" s="75" t="s">
        <v>369</v>
      </c>
      <c r="AD54" s="83"/>
      <c r="AE54" s="67"/>
      <c r="AF54" s="67"/>
      <c r="AG54" s="67"/>
      <c r="AH54" s="67"/>
      <c r="AI54" s="67"/>
      <c r="AJ54" s="67"/>
    </row>
    <row r="55" spans="2:36" ht="95.25" customHeight="1" x14ac:dyDescent="0.3">
      <c r="B55" s="89">
        <v>39</v>
      </c>
      <c r="C55" s="74" t="s">
        <v>871</v>
      </c>
      <c r="D55" s="75" t="s">
        <v>870</v>
      </c>
      <c r="E55" s="65" t="s">
        <v>760</v>
      </c>
      <c r="F55" s="65"/>
      <c r="G55" s="65"/>
      <c r="H55" s="65"/>
      <c r="I55" s="65"/>
      <c r="J55" s="76" t="s">
        <v>149</v>
      </c>
      <c r="K55" s="75" t="s">
        <v>370</v>
      </c>
      <c r="L55" s="75">
        <v>1</v>
      </c>
      <c r="M55" s="75">
        <v>2</v>
      </c>
      <c r="N55" s="84" t="s">
        <v>765</v>
      </c>
      <c r="O55" s="75" t="s">
        <v>1142</v>
      </c>
      <c r="P55" s="75"/>
      <c r="Q55" s="75"/>
      <c r="R55" s="75"/>
      <c r="S55" s="75"/>
      <c r="T55" s="82"/>
      <c r="U55" s="82"/>
      <c r="V55" s="82"/>
      <c r="W55" s="82"/>
      <c r="X55" s="82"/>
      <c r="Y55" s="82"/>
      <c r="Z55" s="82"/>
      <c r="AA55" s="75" t="s">
        <v>372</v>
      </c>
      <c r="AB55" s="75" t="s">
        <v>371</v>
      </c>
      <c r="AC55" s="75" t="s">
        <v>373</v>
      </c>
      <c r="AD55" s="83"/>
      <c r="AE55" s="67"/>
      <c r="AF55" s="67"/>
      <c r="AG55" s="67"/>
      <c r="AH55" s="67"/>
      <c r="AI55" s="67"/>
      <c r="AJ55" s="67"/>
    </row>
    <row r="56" spans="2:36" ht="99" customHeight="1" x14ac:dyDescent="0.3">
      <c r="B56" s="89">
        <v>40</v>
      </c>
      <c r="C56" s="74" t="s">
        <v>1084</v>
      </c>
      <c r="D56" s="75" t="s">
        <v>859</v>
      </c>
      <c r="E56" s="65" t="s">
        <v>760</v>
      </c>
      <c r="F56" s="65"/>
      <c r="G56" s="65"/>
      <c r="H56" s="65"/>
      <c r="I56" s="65"/>
      <c r="J56" s="76" t="s">
        <v>150</v>
      </c>
      <c r="K56" s="75" t="s">
        <v>1083</v>
      </c>
      <c r="L56" s="75">
        <v>2</v>
      </c>
      <c r="M56" s="75">
        <v>3</v>
      </c>
      <c r="N56" s="78" t="s">
        <v>394</v>
      </c>
      <c r="O56" s="75" t="s">
        <v>872</v>
      </c>
      <c r="P56" s="75"/>
      <c r="Q56" s="75"/>
      <c r="R56" s="75"/>
      <c r="S56" s="75"/>
      <c r="T56" s="82"/>
      <c r="U56" s="82"/>
      <c r="V56" s="82"/>
      <c r="W56" s="82"/>
      <c r="X56" s="82"/>
      <c r="Y56" s="82"/>
      <c r="Z56" s="82"/>
      <c r="AA56" s="75" t="s">
        <v>374</v>
      </c>
      <c r="AB56" s="75" t="s">
        <v>190</v>
      </c>
      <c r="AC56" s="75" t="s">
        <v>375</v>
      </c>
      <c r="AD56" s="83"/>
      <c r="AE56" s="67"/>
      <c r="AF56" s="67"/>
      <c r="AG56" s="67"/>
      <c r="AH56" s="67"/>
      <c r="AI56" s="67"/>
      <c r="AJ56" s="67"/>
    </row>
    <row r="57" spans="2:36" ht="174.75" customHeight="1" x14ac:dyDescent="0.3">
      <c r="B57" s="89">
        <v>41</v>
      </c>
      <c r="C57" s="74" t="s">
        <v>874</v>
      </c>
      <c r="D57" s="75" t="s">
        <v>152</v>
      </c>
      <c r="E57" s="65" t="s">
        <v>760</v>
      </c>
      <c r="F57" s="65"/>
      <c r="G57" s="65"/>
      <c r="H57" s="65"/>
      <c r="I57" s="65"/>
      <c r="J57" s="76" t="s">
        <v>151</v>
      </c>
      <c r="K57" s="75" t="s">
        <v>873</v>
      </c>
      <c r="L57" s="75">
        <v>2</v>
      </c>
      <c r="M57" s="75">
        <v>3</v>
      </c>
      <c r="N57" s="78" t="s">
        <v>281</v>
      </c>
      <c r="O57" s="75" t="s">
        <v>1106</v>
      </c>
      <c r="P57" s="75"/>
      <c r="Q57" s="75"/>
      <c r="R57" s="75"/>
      <c r="S57" s="75"/>
      <c r="T57" s="82"/>
      <c r="U57" s="82"/>
      <c r="V57" s="82"/>
      <c r="W57" s="82"/>
      <c r="X57" s="82"/>
      <c r="Y57" s="82"/>
      <c r="Z57" s="82"/>
      <c r="AA57" s="75"/>
      <c r="AB57" s="75"/>
      <c r="AC57" s="75"/>
      <c r="AD57" s="83"/>
      <c r="AE57" s="67"/>
      <c r="AF57" s="67"/>
      <c r="AG57" s="67"/>
      <c r="AH57" s="67"/>
      <c r="AI57" s="67"/>
      <c r="AJ57" s="67"/>
    </row>
    <row r="58" spans="2:36" ht="26.25" customHeight="1" x14ac:dyDescent="0.3">
      <c r="B58" s="203">
        <v>6</v>
      </c>
      <c r="C58" s="166" t="s">
        <v>35</v>
      </c>
      <c r="D58" s="166"/>
      <c r="E58" s="166"/>
      <c r="F58" s="166"/>
      <c r="G58" s="166"/>
      <c r="H58" s="166"/>
      <c r="I58" s="166"/>
      <c r="J58" s="166"/>
      <c r="K58" s="166"/>
      <c r="L58" s="166"/>
      <c r="M58" s="166"/>
      <c r="N58" s="166"/>
      <c r="O58" s="166"/>
      <c r="P58" s="166"/>
      <c r="Q58" s="166"/>
      <c r="R58" s="166"/>
      <c r="S58" s="166"/>
      <c r="T58" s="166"/>
      <c r="U58" s="166"/>
      <c r="V58" s="166"/>
      <c r="W58" s="166"/>
      <c r="X58" s="166"/>
      <c r="Y58" s="166"/>
      <c r="Z58" s="166"/>
      <c r="AA58" s="166"/>
      <c r="AB58" s="166"/>
      <c r="AC58" s="166"/>
      <c r="AD58" s="83"/>
      <c r="AE58" s="67"/>
      <c r="AF58" s="67"/>
      <c r="AG58" s="67"/>
      <c r="AH58" s="67"/>
      <c r="AI58" s="67"/>
      <c r="AJ58" s="67"/>
    </row>
    <row r="59" spans="2:36" ht="30.75" customHeight="1" x14ac:dyDescent="0.3">
      <c r="B59" s="203"/>
      <c r="C59" s="156" t="s">
        <v>16</v>
      </c>
      <c r="D59" s="204" t="s">
        <v>36</v>
      </c>
      <c r="E59" s="205"/>
      <c r="F59" s="205"/>
      <c r="G59" s="205"/>
      <c r="H59" s="205"/>
      <c r="I59" s="205"/>
      <c r="J59" s="205"/>
      <c r="K59" s="205"/>
      <c r="L59" s="205"/>
      <c r="M59" s="205"/>
      <c r="N59" s="205"/>
      <c r="O59" s="205"/>
      <c r="P59" s="205"/>
      <c r="Q59" s="205"/>
      <c r="R59" s="205"/>
      <c r="S59" s="205"/>
      <c r="T59" s="205"/>
      <c r="U59" s="205"/>
      <c r="V59" s="205"/>
      <c r="W59" s="205"/>
      <c r="X59" s="205"/>
      <c r="Y59" s="205"/>
      <c r="Z59" s="205"/>
      <c r="AA59" s="205"/>
      <c r="AB59" s="205"/>
      <c r="AC59" s="205"/>
      <c r="AD59" s="83"/>
      <c r="AE59" s="67"/>
      <c r="AF59" s="67"/>
      <c r="AG59" s="67"/>
      <c r="AH59" s="67"/>
      <c r="AI59" s="67"/>
      <c r="AJ59" s="67"/>
    </row>
    <row r="60" spans="2:36" ht="75" customHeight="1" x14ac:dyDescent="0.3">
      <c r="B60" s="89">
        <v>42</v>
      </c>
      <c r="C60" s="74" t="s">
        <v>154</v>
      </c>
      <c r="D60" s="75" t="s">
        <v>155</v>
      </c>
      <c r="E60" s="153" t="s">
        <v>760</v>
      </c>
      <c r="F60" s="153"/>
      <c r="G60" s="153"/>
      <c r="H60" s="153"/>
      <c r="I60" s="153"/>
      <c r="J60" s="76" t="s">
        <v>153</v>
      </c>
      <c r="K60" s="75" t="s">
        <v>1086</v>
      </c>
      <c r="L60" s="75">
        <v>1</v>
      </c>
      <c r="M60" s="75">
        <v>2</v>
      </c>
      <c r="N60" s="84" t="s">
        <v>659</v>
      </c>
      <c r="O60" s="75" t="s">
        <v>766</v>
      </c>
      <c r="P60" s="75"/>
      <c r="Q60" s="75"/>
      <c r="R60" s="75"/>
      <c r="S60" s="75"/>
      <c r="T60" s="82"/>
      <c r="U60" s="82"/>
      <c r="V60" s="82"/>
      <c r="W60" s="82"/>
      <c r="X60" s="82"/>
      <c r="Y60" s="82"/>
      <c r="Z60" s="82"/>
      <c r="AA60" s="75" t="s">
        <v>166</v>
      </c>
      <c r="AB60" s="75" t="s">
        <v>202</v>
      </c>
      <c r="AC60" s="75" t="s">
        <v>376</v>
      </c>
      <c r="AD60" s="83"/>
      <c r="AE60" s="67"/>
      <c r="AF60" s="67"/>
      <c r="AG60" s="67"/>
      <c r="AH60" s="67"/>
      <c r="AI60" s="67"/>
      <c r="AJ60" s="67"/>
    </row>
    <row r="61" spans="2:36" ht="69.599999999999994" x14ac:dyDescent="0.3">
      <c r="B61" s="89">
        <v>43</v>
      </c>
      <c r="C61" s="74" t="s">
        <v>156</v>
      </c>
      <c r="D61" s="75" t="s">
        <v>158</v>
      </c>
      <c r="E61" s="153" t="s">
        <v>760</v>
      </c>
      <c r="F61" s="153"/>
      <c r="G61" s="153"/>
      <c r="H61" s="153"/>
      <c r="I61" s="153"/>
      <c r="J61" s="76" t="s">
        <v>157</v>
      </c>
      <c r="K61" s="75" t="s">
        <v>1087</v>
      </c>
      <c r="L61" s="75">
        <v>1</v>
      </c>
      <c r="M61" s="75">
        <v>3</v>
      </c>
      <c r="N61" s="78" t="s">
        <v>113</v>
      </c>
      <c r="O61" s="75" t="s">
        <v>164</v>
      </c>
      <c r="P61" s="75"/>
      <c r="Q61" s="75"/>
      <c r="R61" s="75"/>
      <c r="S61" s="75"/>
      <c r="T61" s="82"/>
      <c r="U61" s="82"/>
      <c r="V61" s="82"/>
      <c r="W61" s="82"/>
      <c r="X61" s="82"/>
      <c r="Y61" s="82"/>
      <c r="Z61" s="82"/>
      <c r="AA61" s="75" t="s">
        <v>166</v>
      </c>
      <c r="AB61" s="75" t="s">
        <v>377</v>
      </c>
      <c r="AC61" s="75" t="s">
        <v>378</v>
      </c>
      <c r="AD61" s="83"/>
      <c r="AE61" s="67"/>
      <c r="AF61" s="67"/>
      <c r="AG61" s="67"/>
      <c r="AH61" s="67"/>
      <c r="AI61" s="67"/>
      <c r="AJ61" s="67"/>
    </row>
    <row r="62" spans="2:36" ht="69.599999999999994" x14ac:dyDescent="0.3">
      <c r="B62" s="89">
        <v>44</v>
      </c>
      <c r="C62" s="74" t="s">
        <v>159</v>
      </c>
      <c r="D62" s="75" t="s">
        <v>161</v>
      </c>
      <c r="E62" s="153" t="s">
        <v>760</v>
      </c>
      <c r="F62" s="153"/>
      <c r="G62" s="153"/>
      <c r="H62" s="153"/>
      <c r="I62" s="153"/>
      <c r="J62" s="76" t="s">
        <v>160</v>
      </c>
      <c r="K62" s="75" t="s">
        <v>1088</v>
      </c>
      <c r="L62" s="75">
        <v>1</v>
      </c>
      <c r="M62" s="75">
        <v>1</v>
      </c>
      <c r="N62" s="84" t="s">
        <v>395</v>
      </c>
      <c r="O62" s="75" t="s">
        <v>165</v>
      </c>
      <c r="P62" s="75"/>
      <c r="Q62" s="75"/>
      <c r="R62" s="75"/>
      <c r="S62" s="75"/>
      <c r="T62" s="82"/>
      <c r="U62" s="82"/>
      <c r="V62" s="82"/>
      <c r="W62" s="82"/>
      <c r="X62" s="82"/>
      <c r="Y62" s="82"/>
      <c r="Z62" s="82"/>
      <c r="AA62" s="75" t="s">
        <v>166</v>
      </c>
      <c r="AB62" s="75" t="s">
        <v>377</v>
      </c>
      <c r="AC62" s="75" t="s">
        <v>379</v>
      </c>
      <c r="AD62" s="83"/>
      <c r="AE62" s="67"/>
      <c r="AF62" s="67"/>
      <c r="AG62" s="67"/>
      <c r="AH62" s="67"/>
      <c r="AI62" s="67"/>
      <c r="AJ62" s="67"/>
    </row>
    <row r="63" spans="2:36" ht="69.599999999999994" x14ac:dyDescent="0.3">
      <c r="B63" s="89">
        <v>45</v>
      </c>
      <c r="C63" s="74" t="s">
        <v>162</v>
      </c>
      <c r="D63" s="75" t="s">
        <v>380</v>
      </c>
      <c r="E63" s="153" t="s">
        <v>760</v>
      </c>
      <c r="F63" s="153"/>
      <c r="G63" s="153"/>
      <c r="H63" s="153"/>
      <c r="I63" s="153"/>
      <c r="J63" s="76" t="s">
        <v>163</v>
      </c>
      <c r="K63" s="75" t="s">
        <v>1089</v>
      </c>
      <c r="L63" s="75">
        <v>2</v>
      </c>
      <c r="M63" s="75">
        <v>4</v>
      </c>
      <c r="N63" s="79" t="s">
        <v>391</v>
      </c>
      <c r="O63" s="75" t="s">
        <v>381</v>
      </c>
      <c r="P63" s="75"/>
      <c r="Q63" s="75"/>
      <c r="R63" s="75"/>
      <c r="S63" s="75"/>
      <c r="T63" s="82"/>
      <c r="U63" s="82"/>
      <c r="V63" s="82"/>
      <c r="W63" s="82"/>
      <c r="X63" s="82"/>
      <c r="Y63" s="82"/>
      <c r="Z63" s="82"/>
      <c r="AA63" s="75" t="s">
        <v>166</v>
      </c>
      <c r="AB63" s="75" t="s">
        <v>317</v>
      </c>
      <c r="AC63" s="75" t="s">
        <v>382</v>
      </c>
      <c r="AD63" s="83"/>
      <c r="AE63" s="67"/>
      <c r="AF63" s="67"/>
      <c r="AG63" s="67"/>
      <c r="AH63" s="67"/>
      <c r="AI63" s="67"/>
      <c r="AJ63" s="67"/>
    </row>
    <row r="64" spans="2:36" s="19" customFormat="1" ht="111.75" customHeight="1" x14ac:dyDescent="0.3">
      <c r="B64" s="89">
        <v>46</v>
      </c>
      <c r="C64" s="74" t="s">
        <v>767</v>
      </c>
      <c r="D64" s="75" t="s">
        <v>168</v>
      </c>
      <c r="E64" s="153" t="s">
        <v>760</v>
      </c>
      <c r="F64" s="153"/>
      <c r="G64" s="153"/>
      <c r="H64" s="153"/>
      <c r="I64" s="153"/>
      <c r="J64" s="76" t="s">
        <v>1125</v>
      </c>
      <c r="K64" s="75" t="s">
        <v>169</v>
      </c>
      <c r="L64" s="75">
        <v>1</v>
      </c>
      <c r="M64" s="75">
        <v>3</v>
      </c>
      <c r="N64" s="78" t="s">
        <v>396</v>
      </c>
      <c r="O64" s="75" t="s">
        <v>383</v>
      </c>
      <c r="P64" s="75"/>
      <c r="Q64" s="75"/>
      <c r="R64" s="75"/>
      <c r="S64" s="75"/>
      <c r="T64" s="82"/>
      <c r="U64" s="82"/>
      <c r="V64" s="82"/>
      <c r="W64" s="82"/>
      <c r="X64" s="82"/>
      <c r="Y64" s="82"/>
      <c r="Z64" s="82"/>
      <c r="AA64" s="75" t="s">
        <v>384</v>
      </c>
      <c r="AB64" s="75" t="s">
        <v>386</v>
      </c>
      <c r="AC64" s="75" t="s">
        <v>385</v>
      </c>
      <c r="AD64" s="83"/>
      <c r="AE64" s="85"/>
      <c r="AF64" s="85"/>
      <c r="AG64" s="85"/>
      <c r="AH64" s="85"/>
      <c r="AI64" s="85"/>
      <c r="AJ64" s="85"/>
    </row>
    <row r="65" spans="2:36" s="19" customFormat="1" ht="139.19999999999999" x14ac:dyDescent="0.3">
      <c r="B65" s="89">
        <v>47</v>
      </c>
      <c r="C65" s="74" t="s">
        <v>413</v>
      </c>
      <c r="D65" s="75" t="s">
        <v>171</v>
      </c>
      <c r="E65" s="153" t="s">
        <v>760</v>
      </c>
      <c r="F65" s="153"/>
      <c r="G65" s="153"/>
      <c r="H65" s="153"/>
      <c r="I65" s="153"/>
      <c r="J65" s="76" t="s">
        <v>170</v>
      </c>
      <c r="K65" s="75" t="s">
        <v>1143</v>
      </c>
      <c r="L65" s="75">
        <v>1</v>
      </c>
      <c r="M65" s="75">
        <v>3</v>
      </c>
      <c r="N65" s="78" t="s">
        <v>113</v>
      </c>
      <c r="O65" s="75" t="s">
        <v>387</v>
      </c>
      <c r="P65" s="75"/>
      <c r="Q65" s="75"/>
      <c r="R65" s="75"/>
      <c r="S65" s="75"/>
      <c r="T65" s="82"/>
      <c r="U65" s="82"/>
      <c r="V65" s="82"/>
      <c r="W65" s="82"/>
      <c r="X65" s="82"/>
      <c r="Y65" s="82"/>
      <c r="Z65" s="82"/>
      <c r="AA65" s="75" t="s">
        <v>768</v>
      </c>
      <c r="AB65" s="75" t="s">
        <v>338</v>
      </c>
      <c r="AC65" s="75" t="s">
        <v>388</v>
      </c>
      <c r="AD65" s="83"/>
      <c r="AE65" s="85"/>
      <c r="AF65" s="85"/>
      <c r="AG65" s="85"/>
      <c r="AH65" s="85"/>
      <c r="AI65" s="85"/>
      <c r="AJ65" s="85"/>
    </row>
    <row r="66" spans="2:36" ht="27.75" customHeight="1" x14ac:dyDescent="0.3">
      <c r="B66" s="203">
        <v>7</v>
      </c>
      <c r="C66" s="166" t="s">
        <v>37</v>
      </c>
      <c r="D66" s="166"/>
      <c r="E66" s="166"/>
      <c r="F66" s="166"/>
      <c r="G66" s="166"/>
      <c r="H66" s="166"/>
      <c r="I66" s="166"/>
      <c r="J66" s="166"/>
      <c r="K66" s="166"/>
      <c r="L66" s="166"/>
      <c r="M66" s="166"/>
      <c r="N66" s="166"/>
      <c r="O66" s="166"/>
      <c r="P66" s="166"/>
      <c r="Q66" s="166"/>
      <c r="R66" s="166"/>
      <c r="S66" s="166"/>
      <c r="T66" s="166"/>
      <c r="U66" s="166"/>
      <c r="V66" s="166"/>
      <c r="W66" s="166"/>
      <c r="X66" s="166"/>
      <c r="Y66" s="166"/>
      <c r="Z66" s="166"/>
      <c r="AA66" s="166"/>
      <c r="AB66" s="166"/>
      <c r="AC66" s="166"/>
      <c r="AD66" s="83"/>
      <c r="AE66" s="67"/>
      <c r="AF66" s="67"/>
      <c r="AG66" s="67"/>
      <c r="AH66" s="67"/>
      <c r="AI66" s="67"/>
      <c r="AJ66" s="67"/>
    </row>
    <row r="67" spans="2:36" ht="36.75" customHeight="1" x14ac:dyDescent="0.3">
      <c r="B67" s="203"/>
      <c r="C67" s="156" t="s">
        <v>16</v>
      </c>
      <c r="D67" s="204" t="s">
        <v>38</v>
      </c>
      <c r="E67" s="205"/>
      <c r="F67" s="205"/>
      <c r="G67" s="205"/>
      <c r="H67" s="205"/>
      <c r="I67" s="205"/>
      <c r="J67" s="205"/>
      <c r="K67" s="205"/>
      <c r="L67" s="205"/>
      <c r="M67" s="205"/>
      <c r="N67" s="205"/>
      <c r="O67" s="205"/>
      <c r="P67" s="205"/>
      <c r="Q67" s="205"/>
      <c r="R67" s="205"/>
      <c r="S67" s="205"/>
      <c r="T67" s="205"/>
      <c r="U67" s="205"/>
      <c r="V67" s="205"/>
      <c r="W67" s="205"/>
      <c r="X67" s="205"/>
      <c r="Y67" s="205"/>
      <c r="Z67" s="205"/>
      <c r="AA67" s="205"/>
      <c r="AB67" s="205"/>
      <c r="AC67" s="218"/>
      <c r="AD67" s="83"/>
      <c r="AE67" s="67"/>
      <c r="AF67" s="67"/>
      <c r="AG67" s="67"/>
      <c r="AH67" s="67"/>
      <c r="AI67" s="67"/>
      <c r="AJ67" s="67"/>
    </row>
    <row r="68" spans="2:36" ht="98.25" customHeight="1" x14ac:dyDescent="0.3">
      <c r="B68" s="89">
        <v>48</v>
      </c>
      <c r="C68" s="74" t="s">
        <v>416</v>
      </c>
      <c r="D68" s="75" t="s">
        <v>414</v>
      </c>
      <c r="E68" s="65" t="s">
        <v>760</v>
      </c>
      <c r="F68" s="65"/>
      <c r="G68" s="65"/>
      <c r="H68" s="65"/>
      <c r="I68" s="65"/>
      <c r="J68" s="77" t="s">
        <v>415</v>
      </c>
      <c r="K68" s="75" t="s">
        <v>1092</v>
      </c>
      <c r="L68" s="75">
        <v>2</v>
      </c>
      <c r="M68" s="75">
        <v>4</v>
      </c>
      <c r="N68" s="79" t="s">
        <v>391</v>
      </c>
      <c r="O68" s="75" t="s">
        <v>417</v>
      </c>
      <c r="P68" s="75"/>
      <c r="Q68" s="75"/>
      <c r="R68" s="75"/>
      <c r="S68" s="75"/>
      <c r="T68" s="82"/>
      <c r="U68" s="82"/>
      <c r="V68" s="82"/>
      <c r="W68" s="82"/>
      <c r="X68" s="82"/>
      <c r="Y68" s="82"/>
      <c r="Z68" s="82"/>
      <c r="AA68" s="75" t="s">
        <v>770</v>
      </c>
      <c r="AB68" s="75" t="s">
        <v>418</v>
      </c>
      <c r="AC68" s="75" t="s">
        <v>419</v>
      </c>
      <c r="AD68" s="83"/>
      <c r="AE68" s="67"/>
      <c r="AF68" s="67"/>
      <c r="AG68" s="67"/>
      <c r="AH68" s="67"/>
      <c r="AI68" s="67"/>
      <c r="AJ68" s="67"/>
    </row>
    <row r="69" spans="2:36" ht="210" customHeight="1" x14ac:dyDescent="0.3">
      <c r="B69" s="89">
        <v>49</v>
      </c>
      <c r="C69" s="74" t="s">
        <v>1093</v>
      </c>
      <c r="D69" s="75" t="s">
        <v>39</v>
      </c>
      <c r="E69" s="153" t="s">
        <v>760</v>
      </c>
      <c r="F69" s="153"/>
      <c r="G69" s="153"/>
      <c r="H69" s="153"/>
      <c r="I69" s="153"/>
      <c r="J69" s="77" t="s">
        <v>420</v>
      </c>
      <c r="K69" s="75" t="s">
        <v>40</v>
      </c>
      <c r="L69" s="75">
        <v>2</v>
      </c>
      <c r="M69" s="75">
        <v>3</v>
      </c>
      <c r="N69" s="78" t="s">
        <v>281</v>
      </c>
      <c r="O69" s="75" t="s">
        <v>769</v>
      </c>
      <c r="P69" s="75"/>
      <c r="Q69" s="75"/>
      <c r="R69" s="75"/>
      <c r="S69" s="75"/>
      <c r="T69" s="82"/>
      <c r="U69" s="82"/>
      <c r="V69" s="82"/>
      <c r="W69" s="82"/>
      <c r="X69" s="82"/>
      <c r="Y69" s="82"/>
      <c r="Z69" s="82"/>
      <c r="AA69" s="75" t="s">
        <v>771</v>
      </c>
      <c r="AB69" s="75" t="s">
        <v>418</v>
      </c>
      <c r="AC69" s="75" t="s">
        <v>421</v>
      </c>
      <c r="AD69" s="83"/>
      <c r="AE69" s="67"/>
      <c r="AF69" s="67"/>
      <c r="AG69" s="67"/>
      <c r="AH69" s="67"/>
      <c r="AI69" s="67"/>
      <c r="AJ69" s="67"/>
    </row>
    <row r="70" spans="2:36" ht="121.8" x14ac:dyDescent="0.3">
      <c r="B70" s="89">
        <v>50</v>
      </c>
      <c r="C70" s="74" t="s">
        <v>41</v>
      </c>
      <c r="D70" s="75" t="s">
        <v>42</v>
      </c>
      <c r="E70" s="65" t="s">
        <v>760</v>
      </c>
      <c r="F70" s="65"/>
      <c r="G70" s="65"/>
      <c r="H70" s="65"/>
      <c r="I70" s="65"/>
      <c r="J70" s="77" t="s">
        <v>406</v>
      </c>
      <c r="K70" s="75" t="s">
        <v>1094</v>
      </c>
      <c r="L70" s="75">
        <v>3</v>
      </c>
      <c r="M70" s="75">
        <v>2</v>
      </c>
      <c r="N70" s="78" t="s">
        <v>442</v>
      </c>
      <c r="O70" s="75" t="s">
        <v>422</v>
      </c>
      <c r="P70" s="75"/>
      <c r="Q70" s="75"/>
      <c r="R70" s="75"/>
      <c r="S70" s="75"/>
      <c r="T70" s="82"/>
      <c r="U70" s="82"/>
      <c r="V70" s="82"/>
      <c r="W70" s="82"/>
      <c r="X70" s="82"/>
      <c r="Y70" s="82"/>
      <c r="Z70" s="82"/>
      <c r="AA70" s="75" t="s">
        <v>772</v>
      </c>
      <c r="AB70" s="75" t="s">
        <v>418</v>
      </c>
      <c r="AC70" s="75" t="s">
        <v>423</v>
      </c>
      <c r="AD70" s="83"/>
      <c r="AE70" s="67"/>
      <c r="AF70" s="67"/>
      <c r="AG70" s="67"/>
      <c r="AH70" s="67"/>
      <c r="AI70" s="67"/>
      <c r="AJ70" s="67"/>
    </row>
    <row r="71" spans="2:36" ht="102" customHeight="1" x14ac:dyDescent="0.3">
      <c r="B71" s="89">
        <v>51</v>
      </c>
      <c r="C71" s="74" t="s">
        <v>424</v>
      </c>
      <c r="D71" s="66" t="s">
        <v>425</v>
      </c>
      <c r="E71" s="65" t="s">
        <v>760</v>
      </c>
      <c r="F71" s="65"/>
      <c r="G71" s="65"/>
      <c r="H71" s="65"/>
      <c r="I71" s="65"/>
      <c r="J71" s="77" t="s">
        <v>660</v>
      </c>
      <c r="K71" s="75" t="s">
        <v>1095</v>
      </c>
      <c r="L71" s="75">
        <v>2</v>
      </c>
      <c r="M71" s="75">
        <v>5</v>
      </c>
      <c r="N71" s="80" t="s">
        <v>443</v>
      </c>
      <c r="O71" s="75" t="s">
        <v>426</v>
      </c>
      <c r="P71" s="75"/>
      <c r="Q71" s="75"/>
      <c r="R71" s="75"/>
      <c r="S71" s="75"/>
      <c r="T71" s="82"/>
      <c r="U71" s="82"/>
      <c r="V71" s="82"/>
      <c r="W71" s="82"/>
      <c r="X71" s="82"/>
      <c r="Y71" s="82"/>
      <c r="Z71" s="82"/>
      <c r="AA71" s="75" t="s">
        <v>427</v>
      </c>
      <c r="AB71" s="75" t="s">
        <v>418</v>
      </c>
      <c r="AC71" s="75" t="s">
        <v>428</v>
      </c>
      <c r="AD71" s="83"/>
      <c r="AE71" s="67"/>
      <c r="AF71" s="67"/>
      <c r="AG71" s="67"/>
      <c r="AH71" s="67"/>
      <c r="AI71" s="67"/>
      <c r="AJ71" s="67"/>
    </row>
    <row r="72" spans="2:36" ht="104.4" x14ac:dyDescent="0.3">
      <c r="B72" s="89">
        <v>52</v>
      </c>
      <c r="C72" s="74" t="s">
        <v>1097</v>
      </c>
      <c r="D72" s="75" t="s">
        <v>430</v>
      </c>
      <c r="E72" s="65" t="s">
        <v>760</v>
      </c>
      <c r="F72" s="65"/>
      <c r="G72" s="65"/>
      <c r="H72" s="65"/>
      <c r="I72" s="65"/>
      <c r="J72" s="65" t="s">
        <v>429</v>
      </c>
      <c r="K72" s="75" t="s">
        <v>1096</v>
      </c>
      <c r="L72" s="75">
        <v>2</v>
      </c>
      <c r="M72" s="75">
        <v>5</v>
      </c>
      <c r="N72" s="80" t="s">
        <v>443</v>
      </c>
      <c r="O72" s="75" t="s">
        <v>431</v>
      </c>
      <c r="P72" s="75"/>
      <c r="Q72" s="75"/>
      <c r="R72" s="75"/>
      <c r="S72" s="75"/>
      <c r="T72" s="82"/>
      <c r="U72" s="82"/>
      <c r="V72" s="82"/>
      <c r="W72" s="82"/>
      <c r="X72" s="82"/>
      <c r="Y72" s="82"/>
      <c r="Z72" s="82"/>
      <c r="AA72" s="75" t="s">
        <v>773</v>
      </c>
      <c r="AB72" s="75" t="s">
        <v>432</v>
      </c>
      <c r="AC72" s="75" t="s">
        <v>433</v>
      </c>
      <c r="AD72" s="83"/>
      <c r="AE72" s="67"/>
      <c r="AF72" s="67"/>
      <c r="AG72" s="67"/>
      <c r="AH72" s="67"/>
      <c r="AI72" s="67"/>
      <c r="AJ72" s="67"/>
    </row>
    <row r="73" spans="2:36" ht="121.8" x14ac:dyDescent="0.3">
      <c r="B73" s="89">
        <v>53</v>
      </c>
      <c r="C73" s="74" t="s">
        <v>435</v>
      </c>
      <c r="D73" s="75" t="s">
        <v>434</v>
      </c>
      <c r="E73" s="65" t="s">
        <v>760</v>
      </c>
      <c r="F73" s="65"/>
      <c r="G73" s="65"/>
      <c r="H73" s="65"/>
      <c r="I73" s="65"/>
      <c r="J73" s="77" t="s">
        <v>348</v>
      </c>
      <c r="K73" s="75" t="s">
        <v>436</v>
      </c>
      <c r="L73" s="75">
        <v>1</v>
      </c>
      <c r="M73" s="75">
        <v>4</v>
      </c>
      <c r="N73" s="79" t="s">
        <v>998</v>
      </c>
      <c r="O73" s="75" t="s">
        <v>349</v>
      </c>
      <c r="P73" s="75"/>
      <c r="Q73" s="75"/>
      <c r="R73" s="75"/>
      <c r="S73" s="75"/>
      <c r="T73" s="82"/>
      <c r="U73" s="82"/>
      <c r="V73" s="82"/>
      <c r="W73" s="82"/>
      <c r="X73" s="82"/>
      <c r="Y73" s="82"/>
      <c r="Z73" s="82"/>
      <c r="AA73" s="75" t="s">
        <v>774</v>
      </c>
      <c r="AB73" s="75" t="s">
        <v>338</v>
      </c>
      <c r="AC73" s="75" t="s">
        <v>437</v>
      </c>
      <c r="AD73" s="83"/>
      <c r="AE73" s="67"/>
      <c r="AF73" s="67"/>
      <c r="AG73" s="67"/>
      <c r="AH73" s="67"/>
      <c r="AI73" s="67"/>
      <c r="AJ73" s="67"/>
    </row>
    <row r="74" spans="2:36" ht="153" customHeight="1" x14ac:dyDescent="0.3">
      <c r="B74" s="89">
        <v>54</v>
      </c>
      <c r="C74" s="74" t="s">
        <v>451</v>
      </c>
      <c r="D74" s="75" t="s">
        <v>452</v>
      </c>
      <c r="E74" s="65" t="s">
        <v>760</v>
      </c>
      <c r="F74" s="65"/>
      <c r="G74" s="65"/>
      <c r="H74" s="65"/>
      <c r="I74" s="65"/>
      <c r="J74" s="77" t="s">
        <v>450</v>
      </c>
      <c r="K74" s="75" t="s">
        <v>453</v>
      </c>
      <c r="L74" s="75">
        <v>1</v>
      </c>
      <c r="M74" s="75">
        <v>3</v>
      </c>
      <c r="N74" s="78" t="s">
        <v>517</v>
      </c>
      <c r="O74" s="75" t="s">
        <v>351</v>
      </c>
      <c r="P74" s="75"/>
      <c r="Q74" s="75"/>
      <c r="R74" s="75"/>
      <c r="S74" s="75"/>
      <c r="T74" s="82"/>
      <c r="U74" s="82"/>
      <c r="V74" s="82"/>
      <c r="W74" s="82"/>
      <c r="X74" s="82"/>
      <c r="Y74" s="82"/>
      <c r="Z74" s="82"/>
      <c r="AA74" s="75" t="s">
        <v>352</v>
      </c>
      <c r="AB74" s="75" t="s">
        <v>338</v>
      </c>
      <c r="AC74" s="75" t="s">
        <v>454</v>
      </c>
      <c r="AD74" s="83"/>
      <c r="AE74" s="67"/>
      <c r="AF74" s="67"/>
      <c r="AG74" s="67"/>
      <c r="AH74" s="67"/>
      <c r="AI74" s="67"/>
      <c r="AJ74" s="67"/>
    </row>
    <row r="75" spans="2:36" ht="144.75" customHeight="1" x14ac:dyDescent="0.3">
      <c r="B75" s="89">
        <v>55</v>
      </c>
      <c r="C75" s="74" t="s">
        <v>353</v>
      </c>
      <c r="D75" s="75" t="s">
        <v>355</v>
      </c>
      <c r="E75" s="65" t="s">
        <v>760</v>
      </c>
      <c r="F75" s="65"/>
      <c r="G75" s="65"/>
      <c r="H75" s="65"/>
      <c r="I75" s="65"/>
      <c r="J75" s="77" t="s">
        <v>444</v>
      </c>
      <c r="K75" s="75" t="s">
        <v>445</v>
      </c>
      <c r="L75" s="75">
        <v>1</v>
      </c>
      <c r="M75" s="75">
        <v>3</v>
      </c>
      <c r="N75" s="78" t="s">
        <v>661</v>
      </c>
      <c r="O75" s="75" t="s">
        <v>995</v>
      </c>
      <c r="P75" s="75"/>
      <c r="Q75" s="75"/>
      <c r="R75" s="75"/>
      <c r="S75" s="75"/>
      <c r="T75" s="82"/>
      <c r="U75" s="82"/>
      <c r="V75" s="82"/>
      <c r="W75" s="82"/>
      <c r="X75" s="82"/>
      <c r="Y75" s="82"/>
      <c r="Z75" s="82"/>
      <c r="AA75" s="75" t="s">
        <v>354</v>
      </c>
      <c r="AB75" s="75" t="s">
        <v>418</v>
      </c>
      <c r="AC75" s="75" t="s">
        <v>446</v>
      </c>
      <c r="AD75" s="83"/>
      <c r="AE75" s="67"/>
      <c r="AF75" s="67"/>
      <c r="AG75" s="67"/>
      <c r="AH75" s="67"/>
      <c r="AI75" s="67"/>
      <c r="AJ75" s="67"/>
    </row>
    <row r="76" spans="2:36" ht="116.25" customHeight="1" x14ac:dyDescent="0.3">
      <c r="B76" s="89">
        <v>56</v>
      </c>
      <c r="C76" s="75" t="s">
        <v>716</v>
      </c>
      <c r="D76" s="75" t="s">
        <v>405</v>
      </c>
      <c r="E76" s="65" t="s">
        <v>760</v>
      </c>
      <c r="F76" s="65"/>
      <c r="G76" s="65"/>
      <c r="H76" s="65"/>
      <c r="I76" s="65"/>
      <c r="J76" s="77" t="s">
        <v>400</v>
      </c>
      <c r="K76" s="75" t="s">
        <v>447</v>
      </c>
      <c r="L76" s="75">
        <v>1</v>
      </c>
      <c r="M76" s="75">
        <v>2</v>
      </c>
      <c r="N76" s="84" t="s">
        <v>662</v>
      </c>
      <c r="O76" s="75" t="s">
        <v>401</v>
      </c>
      <c r="P76" s="75"/>
      <c r="Q76" s="75"/>
      <c r="R76" s="75"/>
      <c r="S76" s="75"/>
      <c r="T76" s="82"/>
      <c r="U76" s="82"/>
      <c r="V76" s="82"/>
      <c r="W76" s="82"/>
      <c r="X76" s="82"/>
      <c r="Y76" s="82"/>
      <c r="Z76" s="82"/>
      <c r="AA76" s="75" t="s">
        <v>448</v>
      </c>
      <c r="AB76" s="75" t="s">
        <v>202</v>
      </c>
      <c r="AC76" s="75" t="s">
        <v>449</v>
      </c>
      <c r="AD76" s="83"/>
      <c r="AE76" s="67"/>
      <c r="AF76" s="67"/>
      <c r="AG76" s="67"/>
      <c r="AH76" s="67"/>
      <c r="AI76" s="67"/>
      <c r="AJ76" s="67"/>
    </row>
    <row r="77" spans="2:36" ht="139.19999999999999" x14ac:dyDescent="0.3">
      <c r="B77" s="89">
        <v>57</v>
      </c>
      <c r="C77" s="75" t="s">
        <v>403</v>
      </c>
      <c r="D77" s="75" t="s">
        <v>438</v>
      </c>
      <c r="E77" s="65" t="s">
        <v>760</v>
      </c>
      <c r="F77" s="65"/>
      <c r="G77" s="65"/>
      <c r="H77" s="65"/>
      <c r="I77" s="65"/>
      <c r="J77" s="77" t="s">
        <v>402</v>
      </c>
      <c r="K77" s="75" t="s">
        <v>404</v>
      </c>
      <c r="L77" s="75">
        <v>2</v>
      </c>
      <c r="M77" s="75">
        <v>3</v>
      </c>
      <c r="N77" s="78" t="s">
        <v>524</v>
      </c>
      <c r="O77" s="75" t="s">
        <v>439</v>
      </c>
      <c r="P77" s="75"/>
      <c r="Q77" s="75"/>
      <c r="R77" s="75"/>
      <c r="S77" s="75"/>
      <c r="T77" s="82"/>
      <c r="U77" s="82"/>
      <c r="V77" s="82"/>
      <c r="W77" s="82"/>
      <c r="X77" s="82"/>
      <c r="Y77" s="82"/>
      <c r="Z77" s="82"/>
      <c r="AA77" s="75" t="s">
        <v>441</v>
      </c>
      <c r="AB77" s="75" t="s">
        <v>418</v>
      </c>
      <c r="AC77" s="75" t="s">
        <v>440</v>
      </c>
      <c r="AD77" s="83"/>
      <c r="AE77" s="67"/>
      <c r="AF77" s="67"/>
      <c r="AG77" s="67"/>
      <c r="AH77" s="67"/>
      <c r="AI77" s="67"/>
      <c r="AJ77" s="67"/>
    </row>
    <row r="78" spans="2:36" ht="17.399999999999999" x14ac:dyDescent="0.3">
      <c r="B78" s="216">
        <v>8</v>
      </c>
      <c r="C78" s="165" t="s">
        <v>43</v>
      </c>
      <c r="D78" s="166"/>
      <c r="E78" s="166"/>
      <c r="F78" s="166"/>
      <c r="G78" s="166"/>
      <c r="H78" s="166"/>
      <c r="I78" s="166"/>
      <c r="J78" s="166"/>
      <c r="K78" s="166"/>
      <c r="L78" s="166"/>
      <c r="M78" s="166"/>
      <c r="N78" s="166"/>
      <c r="O78" s="166"/>
      <c r="P78" s="166"/>
      <c r="Q78" s="166"/>
      <c r="R78" s="166"/>
      <c r="S78" s="166"/>
      <c r="T78" s="166"/>
      <c r="U78" s="166"/>
      <c r="V78" s="166"/>
      <c r="W78" s="166"/>
      <c r="X78" s="166"/>
      <c r="Y78" s="166"/>
      <c r="Z78" s="166"/>
      <c r="AA78" s="166"/>
      <c r="AB78" s="166"/>
      <c r="AC78" s="166"/>
      <c r="AD78" s="83"/>
      <c r="AE78" s="67"/>
      <c r="AF78" s="67"/>
      <c r="AG78" s="67"/>
      <c r="AH78" s="67"/>
      <c r="AI78" s="67"/>
      <c r="AJ78" s="67"/>
    </row>
    <row r="79" spans="2:36" ht="39.75" customHeight="1" x14ac:dyDescent="0.3">
      <c r="B79" s="217"/>
      <c r="C79" s="156" t="s">
        <v>16</v>
      </c>
      <c r="D79" s="204" t="s">
        <v>44</v>
      </c>
      <c r="E79" s="205"/>
      <c r="F79" s="205"/>
      <c r="G79" s="205"/>
      <c r="H79" s="205"/>
      <c r="I79" s="205"/>
      <c r="J79" s="205"/>
      <c r="K79" s="205"/>
      <c r="L79" s="205"/>
      <c r="M79" s="205"/>
      <c r="N79" s="205"/>
      <c r="O79" s="205"/>
      <c r="P79" s="205"/>
      <c r="Q79" s="205"/>
      <c r="R79" s="205"/>
      <c r="S79" s="205"/>
      <c r="T79" s="205"/>
      <c r="U79" s="205"/>
      <c r="V79" s="205"/>
      <c r="W79" s="205"/>
      <c r="X79" s="205"/>
      <c r="Y79" s="205"/>
      <c r="Z79" s="205"/>
      <c r="AA79" s="205"/>
      <c r="AB79" s="205"/>
      <c r="AC79" s="218"/>
      <c r="AD79" s="83"/>
      <c r="AE79" s="67"/>
      <c r="AF79" s="67"/>
      <c r="AG79" s="67"/>
      <c r="AH79" s="67"/>
      <c r="AI79" s="67"/>
      <c r="AJ79" s="67"/>
    </row>
    <row r="80" spans="2:36" ht="147.75" customHeight="1" x14ac:dyDescent="0.3">
      <c r="B80" s="89">
        <v>58</v>
      </c>
      <c r="C80" s="75" t="s">
        <v>554</v>
      </c>
      <c r="D80" s="75" t="s">
        <v>127</v>
      </c>
      <c r="E80" s="65"/>
      <c r="F80" s="65"/>
      <c r="G80" s="65"/>
      <c r="H80" s="65" t="s">
        <v>760</v>
      </c>
      <c r="I80" s="65"/>
      <c r="J80" s="76" t="s">
        <v>128</v>
      </c>
      <c r="K80" s="75" t="s">
        <v>555</v>
      </c>
      <c r="L80" s="75">
        <v>1</v>
      </c>
      <c r="M80" s="75">
        <v>4</v>
      </c>
      <c r="N80" s="79" t="s">
        <v>663</v>
      </c>
      <c r="O80" s="75" t="s">
        <v>126</v>
      </c>
      <c r="P80" s="75"/>
      <c r="Q80" s="75"/>
      <c r="R80" s="75"/>
      <c r="S80" s="75"/>
      <c r="T80" s="82"/>
      <c r="U80" s="82"/>
      <c r="V80" s="82"/>
      <c r="W80" s="82"/>
      <c r="X80" s="82"/>
      <c r="Y80" s="82"/>
      <c r="Z80" s="82"/>
      <c r="AA80" s="75" t="s">
        <v>556</v>
      </c>
      <c r="AB80" s="75" t="s">
        <v>557</v>
      </c>
      <c r="AC80" s="75" t="s">
        <v>918</v>
      </c>
      <c r="AD80" s="83"/>
      <c r="AE80" s="67"/>
      <c r="AF80" s="67"/>
      <c r="AG80" s="67"/>
      <c r="AH80" s="67"/>
      <c r="AI80" s="67"/>
      <c r="AJ80" s="67"/>
    </row>
    <row r="81" spans="1:36" ht="261" customHeight="1" x14ac:dyDescent="0.3">
      <c r="B81" s="89">
        <v>59</v>
      </c>
      <c r="C81" s="66" t="s">
        <v>247</v>
      </c>
      <c r="D81" s="75" t="s">
        <v>245</v>
      </c>
      <c r="E81" s="153" t="s">
        <v>760</v>
      </c>
      <c r="F81" s="153"/>
      <c r="G81" s="153"/>
      <c r="H81" s="153"/>
      <c r="I81" s="153"/>
      <c r="J81" s="76" t="s">
        <v>242</v>
      </c>
      <c r="K81" s="75" t="s">
        <v>246</v>
      </c>
      <c r="L81" s="75">
        <v>2</v>
      </c>
      <c r="M81" s="75">
        <v>3</v>
      </c>
      <c r="N81" s="78" t="s">
        <v>664</v>
      </c>
      <c r="O81" s="75" t="s">
        <v>243</v>
      </c>
      <c r="P81" s="75"/>
      <c r="Q81" s="75"/>
      <c r="R81" s="75"/>
      <c r="S81" s="75"/>
      <c r="T81" s="82"/>
      <c r="U81" s="82"/>
      <c r="V81" s="82"/>
      <c r="W81" s="82"/>
      <c r="X81" s="82"/>
      <c r="Y81" s="82"/>
      <c r="Z81" s="82"/>
      <c r="AA81" s="75" t="s">
        <v>556</v>
      </c>
      <c r="AB81" s="75" t="s">
        <v>557</v>
      </c>
      <c r="AC81" s="75" t="s">
        <v>1132</v>
      </c>
      <c r="AD81" s="83"/>
      <c r="AE81" s="67"/>
      <c r="AF81" s="67"/>
      <c r="AG81" s="67"/>
      <c r="AH81" s="67"/>
      <c r="AI81" s="67"/>
      <c r="AJ81" s="67"/>
    </row>
    <row r="82" spans="1:36" ht="148.5" customHeight="1" x14ac:dyDescent="0.3">
      <c r="B82" s="89">
        <v>60</v>
      </c>
      <c r="C82" s="69" t="s">
        <v>1085</v>
      </c>
      <c r="D82" s="75" t="s">
        <v>45</v>
      </c>
      <c r="E82" s="65" t="s">
        <v>760</v>
      </c>
      <c r="F82" s="65"/>
      <c r="G82" s="65"/>
      <c r="H82" s="65"/>
      <c r="I82" s="65"/>
      <c r="J82" s="76" t="s">
        <v>244</v>
      </c>
      <c r="K82" s="75" t="s">
        <v>46</v>
      </c>
      <c r="L82" s="75">
        <v>1</v>
      </c>
      <c r="M82" s="75">
        <v>4</v>
      </c>
      <c r="N82" s="79" t="s">
        <v>925</v>
      </c>
      <c r="O82" s="75" t="s">
        <v>47</v>
      </c>
      <c r="P82" s="75"/>
      <c r="Q82" s="75"/>
      <c r="R82" s="75"/>
      <c r="S82" s="75"/>
      <c r="T82" s="82"/>
      <c r="U82" s="82"/>
      <c r="V82" s="82"/>
      <c r="W82" s="82"/>
      <c r="X82" s="82"/>
      <c r="Y82" s="82"/>
      <c r="Z82" s="82"/>
      <c r="AA82" s="75" t="s">
        <v>558</v>
      </c>
      <c r="AB82" s="75" t="s">
        <v>559</v>
      </c>
      <c r="AC82" s="75" t="s">
        <v>919</v>
      </c>
      <c r="AD82" s="83"/>
      <c r="AE82" s="67"/>
      <c r="AF82" s="67"/>
      <c r="AG82" s="67"/>
      <c r="AH82" s="67"/>
      <c r="AI82" s="67"/>
      <c r="AJ82" s="67"/>
    </row>
    <row r="83" spans="1:36" ht="179.25" customHeight="1" x14ac:dyDescent="0.3">
      <c r="B83" s="89">
        <v>61</v>
      </c>
      <c r="C83" s="69" t="s">
        <v>48</v>
      </c>
      <c r="D83" s="75" t="s">
        <v>920</v>
      </c>
      <c r="E83" s="65" t="s">
        <v>760</v>
      </c>
      <c r="F83" s="65"/>
      <c r="G83" s="65"/>
      <c r="H83" s="65"/>
      <c r="I83" s="65"/>
      <c r="J83" s="76" t="s">
        <v>248</v>
      </c>
      <c r="K83" s="75" t="s">
        <v>49</v>
      </c>
      <c r="L83" s="75">
        <v>2</v>
      </c>
      <c r="M83" s="75">
        <v>2</v>
      </c>
      <c r="N83" s="84" t="s">
        <v>634</v>
      </c>
      <c r="O83" s="75" t="s">
        <v>560</v>
      </c>
      <c r="P83" s="75"/>
      <c r="Q83" s="75"/>
      <c r="R83" s="75"/>
      <c r="S83" s="75"/>
      <c r="T83" s="82"/>
      <c r="U83" s="82"/>
      <c r="V83" s="82"/>
      <c r="W83" s="82"/>
      <c r="X83" s="82"/>
      <c r="Y83" s="82"/>
      <c r="Z83" s="82"/>
      <c r="AA83" s="75" t="s">
        <v>921</v>
      </c>
      <c r="AB83" s="75" t="s">
        <v>559</v>
      </c>
      <c r="AC83" s="75" t="s">
        <v>922</v>
      </c>
      <c r="AD83" s="83"/>
      <c r="AE83" s="67"/>
      <c r="AF83" s="67"/>
      <c r="AG83" s="67"/>
      <c r="AH83" s="67"/>
      <c r="AI83" s="67"/>
      <c r="AJ83" s="67"/>
    </row>
    <row r="84" spans="1:36" ht="117" customHeight="1" x14ac:dyDescent="0.3">
      <c r="B84" s="89">
        <v>62</v>
      </c>
      <c r="C84" s="69" t="s">
        <v>250</v>
      </c>
      <c r="D84" s="75" t="s">
        <v>251</v>
      </c>
      <c r="E84" s="65" t="s">
        <v>760</v>
      </c>
      <c r="F84" s="65"/>
      <c r="G84" s="65"/>
      <c r="H84" s="65"/>
      <c r="I84" s="65"/>
      <c r="J84" s="76" t="s">
        <v>249</v>
      </c>
      <c r="K84" s="75" t="s">
        <v>252</v>
      </c>
      <c r="L84" s="75">
        <v>2</v>
      </c>
      <c r="M84" s="75">
        <v>2</v>
      </c>
      <c r="N84" s="84" t="s">
        <v>926</v>
      </c>
      <c r="O84" s="75" t="s">
        <v>561</v>
      </c>
      <c r="P84" s="75"/>
      <c r="Q84" s="75"/>
      <c r="R84" s="75"/>
      <c r="S84" s="75"/>
      <c r="T84" s="82"/>
      <c r="U84" s="82"/>
      <c r="V84" s="82"/>
      <c r="W84" s="82"/>
      <c r="X84" s="82"/>
      <c r="Y84" s="82"/>
      <c r="Z84" s="82"/>
      <c r="AA84" s="75" t="s">
        <v>562</v>
      </c>
      <c r="AB84" s="75" t="s">
        <v>559</v>
      </c>
      <c r="AC84" s="75" t="s">
        <v>923</v>
      </c>
      <c r="AD84" s="83"/>
      <c r="AE84" s="67"/>
      <c r="AF84" s="67"/>
      <c r="AG84" s="67"/>
      <c r="AH84" s="67"/>
      <c r="AI84" s="67"/>
      <c r="AJ84" s="67"/>
    </row>
    <row r="85" spans="1:36" ht="17.399999999999999" x14ac:dyDescent="0.3">
      <c r="B85" s="216">
        <v>9</v>
      </c>
      <c r="C85" s="165" t="s">
        <v>50</v>
      </c>
      <c r="D85" s="166"/>
      <c r="E85" s="166"/>
      <c r="F85" s="166"/>
      <c r="G85" s="166"/>
      <c r="H85" s="166"/>
      <c r="I85" s="166"/>
      <c r="J85" s="166"/>
      <c r="K85" s="166"/>
      <c r="L85" s="166"/>
      <c r="M85" s="166"/>
      <c r="N85" s="166"/>
      <c r="O85" s="166"/>
      <c r="P85" s="166"/>
      <c r="Q85" s="166"/>
      <c r="R85" s="166"/>
      <c r="S85" s="166"/>
      <c r="T85" s="166"/>
      <c r="U85" s="166"/>
      <c r="V85" s="166"/>
      <c r="W85" s="166"/>
      <c r="X85" s="166"/>
      <c r="Y85" s="166"/>
      <c r="Z85" s="166"/>
      <c r="AA85" s="166"/>
      <c r="AB85" s="166"/>
      <c r="AC85" s="166"/>
      <c r="AD85" s="83"/>
      <c r="AE85" s="67"/>
      <c r="AF85" s="67"/>
      <c r="AG85" s="67"/>
      <c r="AH85" s="67"/>
      <c r="AI85" s="67"/>
      <c r="AJ85" s="67"/>
    </row>
    <row r="86" spans="1:36" ht="42.75" customHeight="1" x14ac:dyDescent="0.3">
      <c r="B86" s="217"/>
      <c r="C86" s="159" t="s">
        <v>16</v>
      </c>
      <c r="D86" s="204" t="s">
        <v>51</v>
      </c>
      <c r="E86" s="205"/>
      <c r="F86" s="205"/>
      <c r="G86" s="205"/>
      <c r="H86" s="205"/>
      <c r="I86" s="205"/>
      <c r="J86" s="205"/>
      <c r="K86" s="205"/>
      <c r="L86" s="205"/>
      <c r="M86" s="205"/>
      <c r="N86" s="205"/>
      <c r="O86" s="205"/>
      <c r="P86" s="205"/>
      <c r="Q86" s="205"/>
      <c r="R86" s="205"/>
      <c r="S86" s="205"/>
      <c r="T86" s="205"/>
      <c r="U86" s="205"/>
      <c r="V86" s="205"/>
      <c r="W86" s="205"/>
      <c r="X86" s="205"/>
      <c r="Y86" s="205"/>
      <c r="Z86" s="205"/>
      <c r="AA86" s="205"/>
      <c r="AB86" s="205"/>
      <c r="AC86" s="218"/>
      <c r="AD86" s="83"/>
      <c r="AE86" s="67"/>
      <c r="AF86" s="67"/>
      <c r="AG86" s="67"/>
      <c r="AH86" s="67"/>
      <c r="AI86" s="67"/>
      <c r="AJ86" s="67"/>
    </row>
    <row r="87" spans="1:36" ht="87" x14ac:dyDescent="0.3">
      <c r="B87" s="89">
        <v>63</v>
      </c>
      <c r="C87" s="74" t="s">
        <v>455</v>
      </c>
      <c r="D87" s="75" t="s">
        <v>456</v>
      </c>
      <c r="E87" s="65" t="s">
        <v>760</v>
      </c>
      <c r="F87" s="65"/>
      <c r="G87" s="65"/>
      <c r="H87" s="65"/>
      <c r="I87" s="65"/>
      <c r="J87" s="77" t="s">
        <v>458</v>
      </c>
      <c r="K87" s="75" t="s">
        <v>457</v>
      </c>
      <c r="L87" s="75">
        <v>1</v>
      </c>
      <c r="M87" s="75">
        <v>2</v>
      </c>
      <c r="N87" s="86" t="s">
        <v>516</v>
      </c>
      <c r="O87" s="75" t="s">
        <v>459</v>
      </c>
      <c r="P87" s="75"/>
      <c r="Q87" s="75"/>
      <c r="R87" s="75"/>
      <c r="S87" s="75"/>
      <c r="T87" s="82"/>
      <c r="U87" s="82"/>
      <c r="V87" s="82"/>
      <c r="W87" s="82"/>
      <c r="X87" s="82"/>
      <c r="Y87" s="82"/>
      <c r="Z87" s="82"/>
      <c r="AA87" s="75" t="s">
        <v>460</v>
      </c>
      <c r="AB87" s="75" t="s">
        <v>101</v>
      </c>
      <c r="AC87" s="75" t="s">
        <v>461</v>
      </c>
      <c r="AD87" s="83"/>
      <c r="AE87" s="67"/>
      <c r="AF87" s="67"/>
      <c r="AG87" s="67"/>
      <c r="AH87" s="67"/>
      <c r="AI87" s="67"/>
      <c r="AJ87" s="67"/>
    </row>
    <row r="88" spans="1:36" ht="99.75" customHeight="1" x14ac:dyDescent="0.3">
      <c r="B88" s="89">
        <v>64</v>
      </c>
      <c r="C88" s="74" t="s">
        <v>177</v>
      </c>
      <c r="D88" s="75" t="s">
        <v>462</v>
      </c>
      <c r="E88" s="65" t="s">
        <v>760</v>
      </c>
      <c r="F88" s="65"/>
      <c r="G88" s="65"/>
      <c r="H88" s="65"/>
      <c r="I88" s="65"/>
      <c r="J88" s="77" t="s">
        <v>178</v>
      </c>
      <c r="K88" s="75" t="s">
        <v>463</v>
      </c>
      <c r="L88" s="75">
        <v>1</v>
      </c>
      <c r="M88" s="75">
        <v>3</v>
      </c>
      <c r="N88" s="78" t="s">
        <v>517</v>
      </c>
      <c r="O88" s="75" t="s">
        <v>464</v>
      </c>
      <c r="P88" s="75"/>
      <c r="Q88" s="75"/>
      <c r="R88" s="75"/>
      <c r="S88" s="75"/>
      <c r="T88" s="82"/>
      <c r="U88" s="82"/>
      <c r="V88" s="82"/>
      <c r="W88" s="82"/>
      <c r="X88" s="82"/>
      <c r="Y88" s="82"/>
      <c r="Z88" s="82"/>
      <c r="AA88" s="75" t="s">
        <v>465</v>
      </c>
      <c r="AB88" s="75" t="s">
        <v>338</v>
      </c>
      <c r="AC88" s="75" t="s">
        <v>466</v>
      </c>
      <c r="AD88" s="83"/>
      <c r="AE88" s="67"/>
      <c r="AF88" s="67"/>
      <c r="AG88" s="67"/>
      <c r="AH88" s="67"/>
      <c r="AI88" s="67"/>
      <c r="AJ88" s="67"/>
    </row>
    <row r="89" spans="1:36" ht="120" customHeight="1" x14ac:dyDescent="0.3">
      <c r="B89" s="89">
        <v>65</v>
      </c>
      <c r="C89" s="74" t="s">
        <v>181</v>
      </c>
      <c r="D89" s="75" t="s">
        <v>180</v>
      </c>
      <c r="E89" s="65" t="s">
        <v>760</v>
      </c>
      <c r="F89" s="65"/>
      <c r="G89" s="65"/>
      <c r="H89" s="65"/>
      <c r="I89" s="65"/>
      <c r="J89" s="77" t="s">
        <v>179</v>
      </c>
      <c r="K89" s="75" t="s">
        <v>467</v>
      </c>
      <c r="L89" s="75">
        <v>1</v>
      </c>
      <c r="M89" s="75">
        <v>4</v>
      </c>
      <c r="N89" s="87" t="s">
        <v>518</v>
      </c>
      <c r="O89" s="75" t="s">
        <v>464</v>
      </c>
      <c r="P89" s="75"/>
      <c r="Q89" s="75"/>
      <c r="R89" s="75"/>
      <c r="S89" s="75"/>
      <c r="T89" s="82"/>
      <c r="U89" s="82"/>
      <c r="V89" s="82"/>
      <c r="W89" s="82"/>
      <c r="X89" s="82"/>
      <c r="Y89" s="82"/>
      <c r="Z89" s="82"/>
      <c r="AA89" s="75" t="s">
        <v>468</v>
      </c>
      <c r="AB89" s="75" t="s">
        <v>202</v>
      </c>
      <c r="AC89" s="75" t="s">
        <v>466</v>
      </c>
      <c r="AD89" s="83"/>
      <c r="AE89" s="67"/>
      <c r="AF89" s="67"/>
      <c r="AG89" s="67"/>
      <c r="AH89" s="67"/>
      <c r="AI89" s="67"/>
      <c r="AJ89" s="67"/>
    </row>
    <row r="90" spans="1:36" ht="110.25" customHeight="1" x14ac:dyDescent="0.3">
      <c r="A90" s="31"/>
      <c r="B90" s="89">
        <v>66</v>
      </c>
      <c r="C90" s="74" t="s">
        <v>182</v>
      </c>
      <c r="D90" s="75" t="s">
        <v>184</v>
      </c>
      <c r="E90" s="65" t="s">
        <v>760</v>
      </c>
      <c r="F90" s="65"/>
      <c r="G90" s="65"/>
      <c r="H90" s="65"/>
      <c r="I90" s="65"/>
      <c r="J90" s="77" t="s">
        <v>183</v>
      </c>
      <c r="K90" s="75" t="s">
        <v>469</v>
      </c>
      <c r="L90" s="75">
        <v>1</v>
      </c>
      <c r="M90" s="75">
        <v>2</v>
      </c>
      <c r="N90" s="86" t="s">
        <v>519</v>
      </c>
      <c r="O90" s="75" t="s">
        <v>486</v>
      </c>
      <c r="P90" s="75"/>
      <c r="Q90" s="75"/>
      <c r="R90" s="75"/>
      <c r="S90" s="75"/>
      <c r="T90" s="82"/>
      <c r="U90" s="82"/>
      <c r="V90" s="82"/>
      <c r="W90" s="82"/>
      <c r="X90" s="82"/>
      <c r="Y90" s="82"/>
      <c r="Z90" s="82"/>
      <c r="AA90" s="75" t="s">
        <v>470</v>
      </c>
      <c r="AB90" s="75" t="s">
        <v>338</v>
      </c>
      <c r="AC90" s="75" t="s">
        <v>471</v>
      </c>
      <c r="AD90" s="83"/>
      <c r="AE90" s="67"/>
      <c r="AF90" s="67"/>
      <c r="AG90" s="67"/>
      <c r="AH90" s="67"/>
      <c r="AI90" s="67"/>
      <c r="AJ90" s="67"/>
    </row>
    <row r="91" spans="1:36" ht="87" x14ac:dyDescent="0.3">
      <c r="B91" s="89">
        <v>67</v>
      </c>
      <c r="C91" s="74" t="s">
        <v>472</v>
      </c>
      <c r="D91" s="75" t="s">
        <v>185</v>
      </c>
      <c r="E91" s="65" t="s">
        <v>760</v>
      </c>
      <c r="F91" s="65"/>
      <c r="G91" s="65"/>
      <c r="H91" s="65"/>
      <c r="I91" s="65"/>
      <c r="J91" s="77" t="s">
        <v>473</v>
      </c>
      <c r="K91" s="75" t="s">
        <v>474</v>
      </c>
      <c r="L91" s="75">
        <v>1</v>
      </c>
      <c r="M91" s="75">
        <v>1</v>
      </c>
      <c r="N91" s="86" t="s">
        <v>520</v>
      </c>
      <c r="O91" s="75" t="s">
        <v>475</v>
      </c>
      <c r="P91" s="75"/>
      <c r="Q91" s="75"/>
      <c r="R91" s="75"/>
      <c r="S91" s="75"/>
      <c r="T91" s="82"/>
      <c r="U91" s="82"/>
      <c r="V91" s="82"/>
      <c r="W91" s="82"/>
      <c r="X91" s="82"/>
      <c r="Y91" s="82"/>
      <c r="Z91" s="82"/>
      <c r="AA91" s="75" t="s">
        <v>470</v>
      </c>
      <c r="AB91" s="75" t="s">
        <v>338</v>
      </c>
      <c r="AC91" s="75" t="s">
        <v>476</v>
      </c>
      <c r="AD91" s="83"/>
      <c r="AE91" s="67"/>
      <c r="AF91" s="67"/>
      <c r="AG91" s="67"/>
      <c r="AH91" s="67"/>
      <c r="AI91" s="67"/>
      <c r="AJ91" s="67"/>
    </row>
    <row r="92" spans="1:36" ht="126.75" customHeight="1" x14ac:dyDescent="0.3">
      <c r="B92" s="89">
        <v>68</v>
      </c>
      <c r="C92" s="74" t="s">
        <v>208</v>
      </c>
      <c r="D92" s="75" t="s">
        <v>209</v>
      </c>
      <c r="E92" s="65" t="s">
        <v>760</v>
      </c>
      <c r="F92" s="65"/>
      <c r="G92" s="65"/>
      <c r="H92" s="65"/>
      <c r="I92" s="65"/>
      <c r="J92" s="77" t="s">
        <v>207</v>
      </c>
      <c r="K92" s="75" t="s">
        <v>477</v>
      </c>
      <c r="L92" s="75">
        <v>1</v>
      </c>
      <c r="M92" s="75">
        <v>3</v>
      </c>
      <c r="N92" s="78" t="s">
        <v>396</v>
      </c>
      <c r="O92" s="75" t="s">
        <v>478</v>
      </c>
      <c r="P92" s="75"/>
      <c r="Q92" s="75"/>
      <c r="R92" s="75"/>
      <c r="S92" s="75"/>
      <c r="T92" s="82"/>
      <c r="U92" s="82"/>
      <c r="V92" s="82"/>
      <c r="W92" s="82"/>
      <c r="X92" s="82"/>
      <c r="Y92" s="82"/>
      <c r="Z92" s="82"/>
      <c r="AA92" s="75" t="s">
        <v>479</v>
      </c>
      <c r="AB92" s="75" t="s">
        <v>202</v>
      </c>
      <c r="AC92" s="75" t="s">
        <v>480</v>
      </c>
      <c r="AD92" s="83"/>
      <c r="AE92" s="67"/>
      <c r="AF92" s="67"/>
      <c r="AG92" s="67"/>
      <c r="AH92" s="67"/>
      <c r="AI92" s="67"/>
      <c r="AJ92" s="67"/>
    </row>
    <row r="93" spans="1:36" ht="192" customHeight="1" x14ac:dyDescent="0.3">
      <c r="B93" s="89">
        <v>69</v>
      </c>
      <c r="C93" s="74" t="s">
        <v>52</v>
      </c>
      <c r="D93" s="75" t="s">
        <v>482</v>
      </c>
      <c r="E93" s="65" t="s">
        <v>760</v>
      </c>
      <c r="F93" s="65"/>
      <c r="G93" s="65"/>
      <c r="H93" s="65"/>
      <c r="I93" s="65"/>
      <c r="J93" s="77" t="s">
        <v>481</v>
      </c>
      <c r="K93" s="75" t="s">
        <v>53</v>
      </c>
      <c r="L93" s="75">
        <v>1</v>
      </c>
      <c r="M93" s="75">
        <v>3</v>
      </c>
      <c r="N93" s="78" t="s">
        <v>521</v>
      </c>
      <c r="O93" s="75" t="s">
        <v>483</v>
      </c>
      <c r="P93" s="75"/>
      <c r="Q93" s="75"/>
      <c r="R93" s="75"/>
      <c r="S93" s="75"/>
      <c r="T93" s="82"/>
      <c r="U93" s="82"/>
      <c r="V93" s="82"/>
      <c r="W93" s="82"/>
      <c r="X93" s="82"/>
      <c r="Y93" s="82"/>
      <c r="Z93" s="82"/>
      <c r="AA93" s="75" t="s">
        <v>485</v>
      </c>
      <c r="AB93" s="75" t="s">
        <v>217</v>
      </c>
      <c r="AC93" s="75" t="s">
        <v>484</v>
      </c>
      <c r="AD93" s="83"/>
      <c r="AE93" s="67"/>
      <c r="AF93" s="67"/>
      <c r="AG93" s="67"/>
      <c r="AH93" s="67"/>
      <c r="AI93" s="67"/>
      <c r="AJ93" s="67"/>
    </row>
    <row r="94" spans="1:36" ht="84.75" customHeight="1" x14ac:dyDescent="0.3">
      <c r="B94" s="89">
        <v>70</v>
      </c>
      <c r="C94" s="74" t="s">
        <v>215</v>
      </c>
      <c r="D94" s="75" t="s">
        <v>216</v>
      </c>
      <c r="E94" s="65" t="s">
        <v>760</v>
      </c>
      <c r="F94" s="65"/>
      <c r="G94" s="65"/>
      <c r="H94" s="65"/>
      <c r="I94" s="65"/>
      <c r="J94" s="77" t="s">
        <v>214</v>
      </c>
      <c r="K94" s="75" t="s">
        <v>487</v>
      </c>
      <c r="L94" s="75">
        <v>1</v>
      </c>
      <c r="M94" s="75">
        <v>2</v>
      </c>
      <c r="N94" s="86" t="s">
        <v>648</v>
      </c>
      <c r="O94" s="75" t="s">
        <v>219</v>
      </c>
      <c r="P94" s="75"/>
      <c r="Q94" s="75"/>
      <c r="R94" s="75"/>
      <c r="S94" s="75"/>
      <c r="T94" s="82"/>
      <c r="U94" s="82"/>
      <c r="V94" s="82"/>
      <c r="W94" s="82"/>
      <c r="X94" s="82"/>
      <c r="Y94" s="82"/>
      <c r="Z94" s="82"/>
      <c r="AA94" s="75" t="s">
        <v>488</v>
      </c>
      <c r="AB94" s="75" t="s">
        <v>489</v>
      </c>
      <c r="AC94" s="75" t="s">
        <v>220</v>
      </c>
      <c r="AD94" s="83"/>
      <c r="AE94" s="67"/>
      <c r="AF94" s="67"/>
      <c r="AG94" s="67"/>
      <c r="AH94" s="67"/>
      <c r="AI94" s="67"/>
      <c r="AJ94" s="67"/>
    </row>
    <row r="95" spans="1:36" ht="69.75" customHeight="1" x14ac:dyDescent="0.3">
      <c r="B95" s="89">
        <v>71</v>
      </c>
      <c r="C95" s="74" t="s">
        <v>221</v>
      </c>
      <c r="D95" s="75" t="s">
        <v>490</v>
      </c>
      <c r="E95" s="65" t="s">
        <v>760</v>
      </c>
      <c r="F95" s="65"/>
      <c r="G95" s="65"/>
      <c r="H95" s="65"/>
      <c r="I95" s="65"/>
      <c r="J95" s="77" t="s">
        <v>491</v>
      </c>
      <c r="K95" s="75" t="s">
        <v>222</v>
      </c>
      <c r="L95" s="75">
        <v>1</v>
      </c>
      <c r="M95" s="75">
        <v>3</v>
      </c>
      <c r="N95" s="78" t="s">
        <v>287</v>
      </c>
      <c r="O95" s="75" t="s">
        <v>492</v>
      </c>
      <c r="P95" s="75"/>
      <c r="Q95" s="75"/>
      <c r="R95" s="75"/>
      <c r="S95" s="75"/>
      <c r="T95" s="82"/>
      <c r="U95" s="82"/>
      <c r="V95" s="82"/>
      <c r="W95" s="82"/>
      <c r="X95" s="82"/>
      <c r="Y95" s="82"/>
      <c r="Z95" s="82"/>
      <c r="AA95" s="75" t="s">
        <v>494</v>
      </c>
      <c r="AB95" s="75" t="s">
        <v>493</v>
      </c>
      <c r="AC95" s="75" t="s">
        <v>495</v>
      </c>
      <c r="AD95" s="83"/>
      <c r="AE95" s="67"/>
      <c r="AF95" s="67"/>
      <c r="AG95" s="67"/>
      <c r="AH95" s="67"/>
      <c r="AI95" s="67"/>
      <c r="AJ95" s="67"/>
    </row>
    <row r="96" spans="1:36" ht="32.25" customHeight="1" x14ac:dyDescent="0.3">
      <c r="B96" s="216">
        <v>10</v>
      </c>
      <c r="C96" s="165" t="s">
        <v>275</v>
      </c>
      <c r="D96" s="166"/>
      <c r="E96" s="166"/>
      <c r="F96" s="166"/>
      <c r="G96" s="166"/>
      <c r="H96" s="166"/>
      <c r="I96" s="166"/>
      <c r="J96" s="166"/>
      <c r="K96" s="166"/>
      <c r="L96" s="166"/>
      <c r="M96" s="166"/>
      <c r="N96" s="166"/>
      <c r="O96" s="166"/>
      <c r="P96" s="166"/>
      <c r="Q96" s="166"/>
      <c r="R96" s="166"/>
      <c r="S96" s="166"/>
      <c r="T96" s="166"/>
      <c r="U96" s="166"/>
      <c r="V96" s="166"/>
      <c r="W96" s="166"/>
      <c r="X96" s="166"/>
      <c r="Y96" s="166"/>
      <c r="Z96" s="166"/>
      <c r="AA96" s="166"/>
      <c r="AB96" s="166"/>
      <c r="AC96" s="166"/>
      <c r="AD96" s="83"/>
      <c r="AE96" s="67"/>
      <c r="AF96" s="67"/>
      <c r="AG96" s="67"/>
      <c r="AH96" s="67"/>
      <c r="AI96" s="67"/>
      <c r="AJ96" s="67"/>
    </row>
    <row r="97" spans="2:36" ht="42" customHeight="1" x14ac:dyDescent="0.3">
      <c r="B97" s="219"/>
      <c r="C97" s="156" t="s">
        <v>16</v>
      </c>
      <c r="D97" s="204" t="s">
        <v>54</v>
      </c>
      <c r="E97" s="205"/>
      <c r="F97" s="205"/>
      <c r="G97" s="205"/>
      <c r="H97" s="205"/>
      <c r="I97" s="205"/>
      <c r="J97" s="205"/>
      <c r="K97" s="205"/>
      <c r="L97" s="205"/>
      <c r="M97" s="205"/>
      <c r="N97" s="205"/>
      <c r="O97" s="205"/>
      <c r="P97" s="205"/>
      <c r="Q97" s="205"/>
      <c r="R97" s="205"/>
      <c r="S97" s="205"/>
      <c r="T97" s="205"/>
      <c r="U97" s="205"/>
      <c r="V97" s="205"/>
      <c r="W97" s="205"/>
      <c r="X97" s="205"/>
      <c r="Y97" s="205"/>
      <c r="Z97" s="205"/>
      <c r="AA97" s="205"/>
      <c r="AB97" s="205"/>
      <c r="AC97" s="218"/>
      <c r="AD97" s="83"/>
      <c r="AE97" s="67"/>
      <c r="AF97" s="67"/>
      <c r="AG97" s="67"/>
      <c r="AH97" s="67"/>
      <c r="AI97" s="67"/>
      <c r="AJ97" s="67"/>
    </row>
    <row r="98" spans="2:36" s="22" customFormat="1" ht="30.75" customHeight="1" x14ac:dyDescent="0.3">
      <c r="B98" s="217"/>
      <c r="C98" s="220" t="s">
        <v>288</v>
      </c>
      <c r="D98" s="221"/>
      <c r="E98" s="221"/>
      <c r="F98" s="221"/>
      <c r="G98" s="221"/>
      <c r="H98" s="221"/>
      <c r="I98" s="221"/>
      <c r="J98" s="221"/>
      <c r="K98" s="221"/>
      <c r="L98" s="221"/>
      <c r="M98" s="221"/>
      <c r="N98" s="221"/>
      <c r="O98" s="221"/>
      <c r="P98" s="221"/>
      <c r="Q98" s="221"/>
      <c r="R98" s="221"/>
      <c r="S98" s="221"/>
      <c r="T98" s="221"/>
      <c r="U98" s="221"/>
      <c r="V98" s="221"/>
      <c r="W98" s="221"/>
      <c r="X98" s="221"/>
      <c r="Y98" s="221"/>
      <c r="Z98" s="221"/>
      <c r="AA98" s="221"/>
      <c r="AB98" s="221"/>
      <c r="AC98" s="221"/>
      <c r="AD98" s="160"/>
      <c r="AE98" s="88"/>
      <c r="AF98" s="88"/>
      <c r="AG98" s="88"/>
      <c r="AH98" s="88"/>
      <c r="AI98" s="88"/>
      <c r="AJ98" s="88"/>
    </row>
    <row r="99" spans="2:36" ht="103.5" customHeight="1" x14ac:dyDescent="0.3">
      <c r="B99" s="89">
        <v>72</v>
      </c>
      <c r="C99" s="74" t="s">
        <v>522</v>
      </c>
      <c r="D99" s="75" t="s">
        <v>88</v>
      </c>
      <c r="E99" s="77"/>
      <c r="F99" s="77"/>
      <c r="G99" s="77"/>
      <c r="H99" s="77"/>
      <c r="I99" s="75"/>
      <c r="J99" s="76" t="s">
        <v>172</v>
      </c>
      <c r="K99" s="75" t="s">
        <v>29</v>
      </c>
      <c r="L99" s="75">
        <v>2</v>
      </c>
      <c r="M99" s="75">
        <v>3</v>
      </c>
      <c r="N99" s="78" t="s">
        <v>523</v>
      </c>
      <c r="O99" s="75" t="s">
        <v>901</v>
      </c>
      <c r="P99" s="75"/>
      <c r="Q99" s="75"/>
      <c r="R99" s="75"/>
      <c r="S99" s="75"/>
      <c r="T99" s="82"/>
      <c r="U99" s="82"/>
      <c r="V99" s="82"/>
      <c r="W99" s="82"/>
      <c r="X99" s="82"/>
      <c r="Y99" s="82"/>
      <c r="Z99" s="82"/>
      <c r="AA99" s="75" t="s">
        <v>875</v>
      </c>
      <c r="AB99" s="75" t="s">
        <v>202</v>
      </c>
      <c r="AC99" s="75" t="s">
        <v>203</v>
      </c>
      <c r="AD99" s="83"/>
      <c r="AE99" s="67"/>
      <c r="AF99" s="67"/>
      <c r="AG99" s="67"/>
      <c r="AH99" s="67"/>
      <c r="AI99" s="67"/>
      <c r="AJ99" s="67"/>
    </row>
    <row r="100" spans="2:36" ht="132" customHeight="1" x14ac:dyDescent="0.3">
      <c r="B100" s="89">
        <v>73</v>
      </c>
      <c r="C100" s="69" t="s">
        <v>876</v>
      </c>
      <c r="D100" s="75" t="s">
        <v>28</v>
      </c>
      <c r="E100" s="65"/>
      <c r="F100" s="65"/>
      <c r="G100" s="65"/>
      <c r="H100" s="65"/>
      <c r="I100" s="66"/>
      <c r="J100" s="76" t="s">
        <v>173</v>
      </c>
      <c r="K100" s="75" t="s">
        <v>620</v>
      </c>
      <c r="L100" s="75">
        <v>2</v>
      </c>
      <c r="M100" s="66">
        <v>3</v>
      </c>
      <c r="N100" s="78" t="s">
        <v>299</v>
      </c>
      <c r="O100" s="75" t="s">
        <v>877</v>
      </c>
      <c r="P100" s="75"/>
      <c r="Q100" s="75"/>
      <c r="R100" s="75"/>
      <c r="S100" s="75"/>
      <c r="T100" s="82"/>
      <c r="U100" s="82"/>
      <c r="V100" s="82"/>
      <c r="W100" s="82"/>
      <c r="X100" s="82"/>
      <c r="Y100" s="82"/>
      <c r="Z100" s="82"/>
      <c r="AA100" s="75" t="s">
        <v>204</v>
      </c>
      <c r="AB100" s="75" t="s">
        <v>878</v>
      </c>
      <c r="AC100" s="75" t="s">
        <v>205</v>
      </c>
      <c r="AD100" s="83"/>
      <c r="AE100" s="67"/>
      <c r="AF100" s="67"/>
      <c r="AG100" s="67"/>
      <c r="AH100" s="67"/>
      <c r="AI100" s="67"/>
      <c r="AJ100" s="67"/>
    </row>
    <row r="101" spans="2:36" ht="121.8" x14ac:dyDescent="0.3">
      <c r="B101" s="89">
        <v>74</v>
      </c>
      <c r="C101" s="96" t="s">
        <v>879</v>
      </c>
      <c r="D101" s="97" t="s">
        <v>899</v>
      </c>
      <c r="E101" s="77"/>
      <c r="F101" s="77"/>
      <c r="G101" s="77"/>
      <c r="H101" s="77"/>
      <c r="I101" s="77"/>
      <c r="J101" s="76" t="s">
        <v>174</v>
      </c>
      <c r="K101" s="75" t="s">
        <v>619</v>
      </c>
      <c r="L101" s="75">
        <v>2</v>
      </c>
      <c r="M101" s="75">
        <v>3</v>
      </c>
      <c r="N101" s="78" t="s">
        <v>524</v>
      </c>
      <c r="O101" s="98" t="s">
        <v>1015</v>
      </c>
      <c r="P101" s="75"/>
      <c r="Q101" s="75"/>
      <c r="R101" s="75"/>
      <c r="S101" s="75"/>
      <c r="T101" s="82"/>
      <c r="U101" s="82"/>
      <c r="V101" s="82"/>
      <c r="W101" s="82"/>
      <c r="X101" s="82"/>
      <c r="Y101" s="82"/>
      <c r="Z101" s="82"/>
      <c r="AA101" s="75" t="s">
        <v>880</v>
      </c>
      <c r="AB101" s="75" t="s">
        <v>881</v>
      </c>
      <c r="AC101" s="75" t="s">
        <v>206</v>
      </c>
      <c r="AD101" s="83"/>
      <c r="AE101" s="67"/>
      <c r="AF101" s="67"/>
      <c r="AG101" s="67"/>
      <c r="AH101" s="67"/>
      <c r="AI101" s="67"/>
      <c r="AJ101" s="67"/>
    </row>
    <row r="102" spans="2:36" ht="129.75" customHeight="1" x14ac:dyDescent="0.3">
      <c r="B102" s="89">
        <v>75</v>
      </c>
      <c r="C102" s="75" t="s">
        <v>361</v>
      </c>
      <c r="D102" s="75" t="s">
        <v>496</v>
      </c>
      <c r="E102" s="153"/>
      <c r="F102" s="153"/>
      <c r="G102" s="153"/>
      <c r="H102" s="153"/>
      <c r="I102" s="153"/>
      <c r="J102" s="76" t="s">
        <v>360</v>
      </c>
      <c r="K102" s="75" t="s">
        <v>497</v>
      </c>
      <c r="L102" s="75">
        <v>2</v>
      </c>
      <c r="M102" s="75">
        <v>3</v>
      </c>
      <c r="N102" s="78" t="s">
        <v>524</v>
      </c>
      <c r="O102" s="75" t="s">
        <v>900</v>
      </c>
      <c r="P102" s="75"/>
      <c r="Q102" s="75"/>
      <c r="R102" s="75"/>
      <c r="S102" s="75"/>
      <c r="T102" s="82"/>
      <c r="U102" s="82"/>
      <c r="V102" s="82"/>
      <c r="W102" s="82"/>
      <c r="X102" s="82"/>
      <c r="Y102" s="82"/>
      <c r="Z102" s="82"/>
      <c r="AA102" s="75" t="s">
        <v>498</v>
      </c>
      <c r="AB102" s="75" t="s">
        <v>418</v>
      </c>
      <c r="AC102" s="75"/>
      <c r="AD102" s="83"/>
      <c r="AE102" s="67"/>
      <c r="AF102" s="67"/>
      <c r="AG102" s="67"/>
      <c r="AH102" s="67"/>
      <c r="AI102" s="67"/>
      <c r="AJ102" s="67"/>
    </row>
    <row r="103" spans="2:36" ht="76.5" customHeight="1" x14ac:dyDescent="0.3">
      <c r="B103" s="89">
        <v>76</v>
      </c>
      <c r="C103" s="74" t="s">
        <v>882</v>
      </c>
      <c r="D103" s="75" t="s">
        <v>883</v>
      </c>
      <c r="E103" s="77"/>
      <c r="F103" s="77"/>
      <c r="G103" s="77"/>
      <c r="H103" s="77"/>
      <c r="I103" s="77"/>
      <c r="J103" s="76" t="s">
        <v>508</v>
      </c>
      <c r="K103" s="75" t="s">
        <v>931</v>
      </c>
      <c r="L103" s="75">
        <v>3</v>
      </c>
      <c r="M103" s="75">
        <v>2</v>
      </c>
      <c r="N103" s="78" t="s">
        <v>524</v>
      </c>
      <c r="O103" s="75" t="s">
        <v>500</v>
      </c>
      <c r="P103" s="75"/>
      <c r="Q103" s="75"/>
      <c r="R103" s="75"/>
      <c r="S103" s="75"/>
      <c r="T103" s="82"/>
      <c r="U103" s="82"/>
      <c r="V103" s="82"/>
      <c r="W103" s="82"/>
      <c r="X103" s="82"/>
      <c r="Y103" s="82"/>
      <c r="Z103" s="82"/>
      <c r="AA103" s="75" t="s">
        <v>884</v>
      </c>
      <c r="AB103" s="75" t="s">
        <v>202</v>
      </c>
      <c r="AC103" s="75" t="s">
        <v>501</v>
      </c>
      <c r="AD103" s="83"/>
      <c r="AE103" s="67"/>
      <c r="AF103" s="67"/>
      <c r="AG103" s="67"/>
      <c r="AH103" s="67"/>
      <c r="AI103" s="67"/>
      <c r="AJ103" s="67"/>
    </row>
    <row r="104" spans="2:36" ht="137.25" customHeight="1" x14ac:dyDescent="0.3">
      <c r="B104" s="89">
        <v>77</v>
      </c>
      <c r="C104" s="74" t="s">
        <v>502</v>
      </c>
      <c r="D104" s="75" t="s">
        <v>885</v>
      </c>
      <c r="E104" s="77"/>
      <c r="F104" s="77"/>
      <c r="G104" s="77"/>
      <c r="H104" s="77"/>
      <c r="I104" s="77"/>
      <c r="J104" s="76" t="s">
        <v>175</v>
      </c>
      <c r="K104" s="75" t="s">
        <v>932</v>
      </c>
      <c r="L104" s="75">
        <v>2</v>
      </c>
      <c r="M104" s="75">
        <v>3</v>
      </c>
      <c r="N104" s="78" t="s">
        <v>525</v>
      </c>
      <c r="O104" s="75" t="s">
        <v>886</v>
      </c>
      <c r="P104" s="75"/>
      <c r="Q104" s="75"/>
      <c r="R104" s="75"/>
      <c r="S104" s="75"/>
      <c r="T104" s="82"/>
      <c r="U104" s="82"/>
      <c r="V104" s="82"/>
      <c r="W104" s="82"/>
      <c r="X104" s="82"/>
      <c r="Y104" s="82"/>
      <c r="Z104" s="82"/>
      <c r="AA104" s="75" t="s">
        <v>504</v>
      </c>
      <c r="AB104" s="75" t="s">
        <v>881</v>
      </c>
      <c r="AC104" s="75" t="s">
        <v>503</v>
      </c>
      <c r="AD104" s="83"/>
      <c r="AE104" s="67"/>
      <c r="AF104" s="67"/>
      <c r="AG104" s="67"/>
      <c r="AH104" s="67"/>
      <c r="AI104" s="67"/>
      <c r="AJ104" s="67"/>
    </row>
    <row r="105" spans="2:36" ht="150" customHeight="1" x14ac:dyDescent="0.3">
      <c r="B105" s="89">
        <v>78</v>
      </c>
      <c r="C105" s="74" t="s">
        <v>505</v>
      </c>
      <c r="D105" s="75" t="s">
        <v>887</v>
      </c>
      <c r="E105" s="65"/>
      <c r="F105" s="65"/>
      <c r="G105" s="65"/>
      <c r="H105" s="65"/>
      <c r="I105" s="65"/>
      <c r="J105" s="76" t="s">
        <v>176</v>
      </c>
      <c r="K105" s="75" t="s">
        <v>506</v>
      </c>
      <c r="L105" s="75">
        <v>1</v>
      </c>
      <c r="M105" s="75">
        <v>4</v>
      </c>
      <c r="N105" s="79" t="s">
        <v>526</v>
      </c>
      <c r="O105" s="75" t="s">
        <v>888</v>
      </c>
      <c r="P105" s="75"/>
      <c r="Q105" s="75"/>
      <c r="R105" s="75"/>
      <c r="S105" s="75"/>
      <c r="T105" s="82"/>
      <c r="U105" s="82"/>
      <c r="V105" s="82"/>
      <c r="W105" s="82"/>
      <c r="X105" s="82"/>
      <c r="Y105" s="82"/>
      <c r="Z105" s="82"/>
      <c r="AA105" s="75" t="s">
        <v>889</v>
      </c>
      <c r="AB105" s="75" t="s">
        <v>499</v>
      </c>
      <c r="AC105" s="75"/>
      <c r="AD105" s="83"/>
      <c r="AE105" s="67"/>
      <c r="AF105" s="67"/>
      <c r="AG105" s="67"/>
      <c r="AH105" s="67"/>
      <c r="AI105" s="67"/>
      <c r="AJ105" s="67"/>
    </row>
    <row r="106" spans="2:36" ht="69.599999999999994" x14ac:dyDescent="0.3">
      <c r="B106" s="89">
        <v>79</v>
      </c>
      <c r="C106" s="97" t="s">
        <v>890</v>
      </c>
      <c r="D106" s="97" t="s">
        <v>933</v>
      </c>
      <c r="E106" s="89"/>
      <c r="F106" s="89"/>
      <c r="G106" s="89"/>
      <c r="H106" s="89"/>
      <c r="I106" s="89"/>
      <c r="J106" s="90" t="s">
        <v>891</v>
      </c>
      <c r="K106" s="97" t="s">
        <v>928</v>
      </c>
      <c r="L106" s="75">
        <v>1</v>
      </c>
      <c r="M106" s="75">
        <v>4</v>
      </c>
      <c r="N106" s="79" t="s">
        <v>927</v>
      </c>
      <c r="O106" s="98" t="s">
        <v>929</v>
      </c>
      <c r="P106" s="75"/>
      <c r="Q106" s="75"/>
      <c r="R106" s="75"/>
      <c r="S106" s="75"/>
      <c r="T106" s="82"/>
      <c r="U106" s="82"/>
      <c r="V106" s="82"/>
      <c r="W106" s="82"/>
      <c r="X106" s="82"/>
      <c r="Y106" s="82"/>
      <c r="Z106" s="82"/>
      <c r="AA106" s="75" t="s">
        <v>892</v>
      </c>
      <c r="AB106" s="75" t="s">
        <v>499</v>
      </c>
      <c r="AC106" s="75" t="s">
        <v>206</v>
      </c>
      <c r="AD106" s="83"/>
      <c r="AE106" s="67"/>
      <c r="AF106" s="67"/>
      <c r="AG106" s="67"/>
      <c r="AH106" s="67"/>
      <c r="AI106" s="67"/>
      <c r="AJ106" s="67"/>
    </row>
    <row r="107" spans="2:36" ht="150" customHeight="1" x14ac:dyDescent="0.3">
      <c r="B107" s="89">
        <v>80</v>
      </c>
      <c r="C107" s="74" t="s">
        <v>893</v>
      </c>
      <c r="D107" s="75" t="s">
        <v>894</v>
      </c>
      <c r="E107" s="77"/>
      <c r="F107" s="77"/>
      <c r="G107" s="77"/>
      <c r="H107" s="77"/>
      <c r="I107" s="77"/>
      <c r="J107" s="76" t="s">
        <v>278</v>
      </c>
      <c r="K107" s="75" t="s">
        <v>895</v>
      </c>
      <c r="L107" s="75">
        <v>2</v>
      </c>
      <c r="M107" s="75">
        <v>3</v>
      </c>
      <c r="N107" s="78" t="s">
        <v>527</v>
      </c>
      <c r="O107" s="75" t="s">
        <v>511</v>
      </c>
      <c r="P107" s="75"/>
      <c r="Q107" s="75"/>
      <c r="R107" s="75"/>
      <c r="S107" s="75"/>
      <c r="T107" s="82"/>
      <c r="U107" s="82"/>
      <c r="V107" s="82"/>
      <c r="W107" s="82"/>
      <c r="X107" s="82"/>
      <c r="Y107" s="82"/>
      <c r="Z107" s="82"/>
      <c r="AA107" s="75" t="s">
        <v>509</v>
      </c>
      <c r="AB107" s="75" t="s">
        <v>101</v>
      </c>
      <c r="AC107" s="75" t="s">
        <v>510</v>
      </c>
      <c r="AD107" s="83"/>
      <c r="AE107" s="67"/>
      <c r="AF107" s="67"/>
      <c r="AG107" s="67"/>
      <c r="AH107" s="67"/>
      <c r="AI107" s="67"/>
      <c r="AJ107" s="67"/>
    </row>
    <row r="108" spans="2:36" ht="174" x14ac:dyDescent="0.3">
      <c r="B108" s="89">
        <v>81</v>
      </c>
      <c r="C108" s="74" t="s">
        <v>896</v>
      </c>
      <c r="D108" s="75" t="s">
        <v>90</v>
      </c>
      <c r="E108" s="65"/>
      <c r="F108" s="65"/>
      <c r="G108" s="65"/>
      <c r="H108" s="65"/>
      <c r="I108" s="65"/>
      <c r="J108" s="76" t="s">
        <v>512</v>
      </c>
      <c r="K108" s="75" t="s">
        <v>89</v>
      </c>
      <c r="L108" s="75">
        <v>2</v>
      </c>
      <c r="M108" s="75">
        <v>4</v>
      </c>
      <c r="N108" s="79" t="s">
        <v>649</v>
      </c>
      <c r="O108" s="75" t="s">
        <v>513</v>
      </c>
      <c r="P108" s="75"/>
      <c r="Q108" s="75"/>
      <c r="R108" s="75"/>
      <c r="S108" s="75"/>
      <c r="T108" s="82"/>
      <c r="U108" s="82"/>
      <c r="V108" s="82"/>
      <c r="W108" s="82"/>
      <c r="X108" s="82"/>
      <c r="Y108" s="82"/>
      <c r="Z108" s="82"/>
      <c r="AA108" s="75" t="s">
        <v>514</v>
      </c>
      <c r="AB108" s="75" t="s">
        <v>507</v>
      </c>
      <c r="AC108" s="75" t="s">
        <v>515</v>
      </c>
      <c r="AD108" s="83"/>
      <c r="AE108" s="67"/>
      <c r="AF108" s="67"/>
      <c r="AG108" s="67"/>
      <c r="AH108" s="67"/>
      <c r="AI108" s="67"/>
      <c r="AJ108" s="67"/>
    </row>
    <row r="109" spans="2:36" ht="114.75" customHeight="1" x14ac:dyDescent="0.3">
      <c r="B109" s="89">
        <v>82</v>
      </c>
      <c r="C109" s="74" t="s">
        <v>564</v>
      </c>
      <c r="D109" s="75" t="s">
        <v>565</v>
      </c>
      <c r="E109" s="75"/>
      <c r="F109" s="75"/>
      <c r="G109" s="75"/>
      <c r="H109" s="75"/>
      <c r="I109" s="75"/>
      <c r="J109" s="76" t="s">
        <v>563</v>
      </c>
      <c r="K109" s="75" t="s">
        <v>897</v>
      </c>
      <c r="L109" s="75">
        <v>2</v>
      </c>
      <c r="M109" s="75">
        <v>3</v>
      </c>
      <c r="N109" s="78" t="s">
        <v>629</v>
      </c>
      <c r="O109" s="75" t="s">
        <v>898</v>
      </c>
      <c r="P109" s="75"/>
      <c r="Q109" s="75"/>
      <c r="R109" s="75"/>
      <c r="S109" s="75"/>
      <c r="T109" s="75"/>
      <c r="U109" s="75"/>
      <c r="V109" s="75"/>
      <c r="W109" s="75"/>
      <c r="X109" s="75"/>
      <c r="Y109" s="75"/>
      <c r="Z109" s="75"/>
      <c r="AA109" s="75" t="s">
        <v>568</v>
      </c>
      <c r="AB109" s="75" t="s">
        <v>566</v>
      </c>
      <c r="AC109" s="75" t="s">
        <v>567</v>
      </c>
      <c r="AD109" s="83"/>
      <c r="AE109" s="67"/>
      <c r="AF109" s="67"/>
      <c r="AG109" s="67"/>
      <c r="AH109" s="67"/>
      <c r="AI109" s="67"/>
      <c r="AJ109" s="67"/>
    </row>
    <row r="110" spans="2:36" s="22" customFormat="1" ht="17.399999999999999" x14ac:dyDescent="0.3">
      <c r="B110" s="222"/>
      <c r="C110" s="165" t="s">
        <v>275</v>
      </c>
      <c r="D110" s="166"/>
      <c r="E110" s="166"/>
      <c r="F110" s="166"/>
      <c r="G110" s="166"/>
      <c r="H110" s="166"/>
      <c r="I110" s="166"/>
      <c r="J110" s="166"/>
      <c r="K110" s="166"/>
      <c r="L110" s="166"/>
      <c r="M110" s="166"/>
      <c r="N110" s="166"/>
      <c r="O110" s="166"/>
      <c r="P110" s="166"/>
      <c r="Q110" s="166"/>
      <c r="R110" s="166"/>
      <c r="S110" s="166"/>
      <c r="T110" s="166"/>
      <c r="U110" s="166"/>
      <c r="V110" s="166"/>
      <c r="W110" s="166"/>
      <c r="X110" s="166"/>
      <c r="Y110" s="166"/>
      <c r="Z110" s="166"/>
      <c r="AA110" s="166"/>
      <c r="AB110" s="166"/>
      <c r="AC110" s="166"/>
      <c r="AD110" s="160"/>
      <c r="AE110" s="88"/>
      <c r="AF110" s="88"/>
      <c r="AG110" s="88"/>
      <c r="AH110" s="88"/>
      <c r="AI110" s="88"/>
      <c r="AJ110" s="88"/>
    </row>
    <row r="111" spans="2:36" s="22" customFormat="1" ht="17.399999999999999" x14ac:dyDescent="0.3">
      <c r="B111" s="223"/>
      <c r="C111" s="220" t="s">
        <v>276</v>
      </c>
      <c r="D111" s="221"/>
      <c r="E111" s="221"/>
      <c r="F111" s="221"/>
      <c r="G111" s="221"/>
      <c r="H111" s="221"/>
      <c r="I111" s="221"/>
      <c r="J111" s="221"/>
      <c r="K111" s="221"/>
      <c r="L111" s="221"/>
      <c r="M111" s="221"/>
      <c r="N111" s="221"/>
      <c r="O111" s="221"/>
      <c r="P111" s="221"/>
      <c r="Q111" s="221"/>
      <c r="R111" s="221"/>
      <c r="S111" s="221"/>
      <c r="T111" s="221"/>
      <c r="U111" s="221"/>
      <c r="V111" s="221"/>
      <c r="W111" s="221"/>
      <c r="X111" s="221"/>
      <c r="Y111" s="221"/>
      <c r="Z111" s="221"/>
      <c r="AA111" s="221"/>
      <c r="AB111" s="221"/>
      <c r="AC111" s="221"/>
      <c r="AD111" s="160"/>
      <c r="AE111" s="88"/>
      <c r="AF111" s="88"/>
      <c r="AG111" s="88"/>
      <c r="AH111" s="88"/>
      <c r="AI111" s="88"/>
      <c r="AJ111" s="88"/>
    </row>
    <row r="112" spans="2:36" s="22" customFormat="1" ht="121.8" x14ac:dyDescent="0.3">
      <c r="B112" s="89">
        <v>83</v>
      </c>
      <c r="C112" s="75" t="s">
        <v>783</v>
      </c>
      <c r="D112" s="75" t="s">
        <v>784</v>
      </c>
      <c r="E112" s="153" t="s">
        <v>760</v>
      </c>
      <c r="F112" s="153"/>
      <c r="G112" s="153"/>
      <c r="H112" s="153"/>
      <c r="I112" s="153"/>
      <c r="J112" s="76" t="s">
        <v>782</v>
      </c>
      <c r="K112" s="75" t="s">
        <v>787</v>
      </c>
      <c r="L112" s="75">
        <v>2</v>
      </c>
      <c r="M112" s="75">
        <v>2</v>
      </c>
      <c r="N112" s="84" t="s">
        <v>930</v>
      </c>
      <c r="O112" s="75" t="s">
        <v>785</v>
      </c>
      <c r="P112" s="82"/>
      <c r="Q112" s="82"/>
      <c r="R112" s="82"/>
      <c r="S112" s="82"/>
      <c r="T112" s="82"/>
      <c r="U112" s="82"/>
      <c r="V112" s="82"/>
      <c r="W112" s="82"/>
      <c r="X112" s="82"/>
      <c r="Y112" s="82"/>
      <c r="Z112" s="82"/>
      <c r="AA112" s="75" t="s">
        <v>860</v>
      </c>
      <c r="AB112" s="75" t="s">
        <v>861</v>
      </c>
      <c r="AC112" s="75" t="s">
        <v>786</v>
      </c>
      <c r="AD112" s="160"/>
      <c r="AE112" s="88"/>
      <c r="AF112" s="88"/>
      <c r="AG112" s="88"/>
      <c r="AH112" s="88"/>
      <c r="AI112" s="88"/>
      <c r="AJ112" s="88"/>
    </row>
    <row r="113" spans="2:36" s="22" customFormat="1" ht="151.5" customHeight="1" x14ac:dyDescent="0.3">
      <c r="B113" s="89">
        <v>84</v>
      </c>
      <c r="C113" s="69" t="s">
        <v>862</v>
      </c>
      <c r="D113" s="75" t="s">
        <v>863</v>
      </c>
      <c r="E113" s="65" t="s">
        <v>760</v>
      </c>
      <c r="F113" s="65"/>
      <c r="G113" s="65"/>
      <c r="H113" s="65"/>
      <c r="I113" s="65"/>
      <c r="J113" s="76" t="s">
        <v>279</v>
      </c>
      <c r="K113" s="75" t="s">
        <v>864</v>
      </c>
      <c r="L113" s="75">
        <v>2</v>
      </c>
      <c r="M113" s="75">
        <v>4</v>
      </c>
      <c r="N113" s="79" t="s">
        <v>650</v>
      </c>
      <c r="O113" s="75" t="s">
        <v>865</v>
      </c>
      <c r="P113" s="75"/>
      <c r="Q113" s="75"/>
      <c r="R113" s="75"/>
      <c r="S113" s="75"/>
      <c r="T113" s="82"/>
      <c r="U113" s="82"/>
      <c r="V113" s="82"/>
      <c r="W113" s="82"/>
      <c r="X113" s="82"/>
      <c r="Y113" s="82"/>
      <c r="Z113" s="82"/>
      <c r="AA113" s="75" t="s">
        <v>866</v>
      </c>
      <c r="AB113" s="75" t="s">
        <v>202</v>
      </c>
      <c r="AC113" s="75" t="s">
        <v>569</v>
      </c>
      <c r="AD113" s="160"/>
      <c r="AE113" s="88"/>
      <c r="AF113" s="88"/>
      <c r="AG113" s="88"/>
      <c r="AH113" s="88"/>
      <c r="AI113" s="88"/>
      <c r="AJ113" s="88"/>
    </row>
    <row r="114" spans="2:36" s="22" customFormat="1" ht="38.25" customHeight="1" x14ac:dyDescent="0.3">
      <c r="B114" s="222"/>
      <c r="C114" s="165" t="s">
        <v>275</v>
      </c>
      <c r="D114" s="166"/>
      <c r="E114" s="166"/>
      <c r="F114" s="166"/>
      <c r="G114" s="166"/>
      <c r="H114" s="166"/>
      <c r="I114" s="166"/>
      <c r="J114" s="166"/>
      <c r="K114" s="166"/>
      <c r="L114" s="166"/>
      <c r="M114" s="166"/>
      <c r="N114" s="166"/>
      <c r="O114" s="166"/>
      <c r="P114" s="166"/>
      <c r="Q114" s="166"/>
      <c r="R114" s="166"/>
      <c r="S114" s="166"/>
      <c r="T114" s="166"/>
      <c r="U114" s="166"/>
      <c r="V114" s="166"/>
      <c r="W114" s="166"/>
      <c r="X114" s="166"/>
      <c r="Y114" s="166"/>
      <c r="Z114" s="166"/>
      <c r="AA114" s="166"/>
      <c r="AB114" s="166"/>
      <c r="AC114" s="166"/>
      <c r="AD114" s="160"/>
      <c r="AE114" s="88"/>
      <c r="AF114" s="88"/>
      <c r="AG114" s="88"/>
      <c r="AH114" s="88"/>
      <c r="AI114" s="88"/>
      <c r="AJ114" s="88"/>
    </row>
    <row r="115" spans="2:36" s="22" customFormat="1" ht="32.25" customHeight="1" x14ac:dyDescent="0.3">
      <c r="B115" s="223"/>
      <c r="C115" s="220" t="s">
        <v>277</v>
      </c>
      <c r="D115" s="221"/>
      <c r="E115" s="221"/>
      <c r="F115" s="221"/>
      <c r="G115" s="221"/>
      <c r="H115" s="221"/>
      <c r="I115" s="221"/>
      <c r="J115" s="221"/>
      <c r="K115" s="221"/>
      <c r="L115" s="221"/>
      <c r="M115" s="221"/>
      <c r="N115" s="221"/>
      <c r="O115" s="221"/>
      <c r="P115" s="221"/>
      <c r="Q115" s="221"/>
      <c r="R115" s="221"/>
      <c r="S115" s="221"/>
      <c r="T115" s="221"/>
      <c r="U115" s="221"/>
      <c r="V115" s="221"/>
      <c r="W115" s="221"/>
      <c r="X115" s="221"/>
      <c r="Y115" s="221"/>
      <c r="Z115" s="221"/>
      <c r="AA115" s="221"/>
      <c r="AB115" s="221"/>
      <c r="AC115" s="221"/>
      <c r="AD115" s="160"/>
      <c r="AE115" s="88"/>
      <c r="AF115" s="88"/>
      <c r="AG115" s="88"/>
      <c r="AH115" s="88"/>
      <c r="AI115" s="88"/>
      <c r="AJ115" s="88"/>
    </row>
    <row r="116" spans="2:36" ht="230.25" customHeight="1" x14ac:dyDescent="0.3">
      <c r="B116" s="89">
        <v>85</v>
      </c>
      <c r="C116" s="75" t="s">
        <v>253</v>
      </c>
      <c r="D116" s="75" t="s">
        <v>570</v>
      </c>
      <c r="E116" s="153" t="s">
        <v>760</v>
      </c>
      <c r="F116" s="153"/>
      <c r="G116" s="153"/>
      <c r="H116" s="153"/>
      <c r="I116" s="153"/>
      <c r="J116" s="77" t="s">
        <v>651</v>
      </c>
      <c r="K116" s="75" t="s">
        <v>571</v>
      </c>
      <c r="L116" s="75">
        <v>1</v>
      </c>
      <c r="M116" s="75">
        <v>4</v>
      </c>
      <c r="N116" s="79" t="s">
        <v>652</v>
      </c>
      <c r="O116" s="75" t="s">
        <v>576</v>
      </c>
      <c r="P116" s="75"/>
      <c r="Q116" s="75"/>
      <c r="R116" s="75"/>
      <c r="S116" s="75"/>
      <c r="T116" s="82"/>
      <c r="U116" s="82"/>
      <c r="V116" s="82"/>
      <c r="W116" s="82"/>
      <c r="X116" s="82"/>
      <c r="Y116" s="82"/>
      <c r="Z116" s="82"/>
      <c r="AA116" s="75" t="s">
        <v>572</v>
      </c>
      <c r="AB116" s="75" t="s">
        <v>573</v>
      </c>
      <c r="AC116" s="75" t="s">
        <v>574</v>
      </c>
      <c r="AD116" s="83"/>
      <c r="AE116" s="67"/>
      <c r="AF116" s="67"/>
      <c r="AG116" s="67"/>
      <c r="AH116" s="67"/>
      <c r="AI116" s="67"/>
      <c r="AJ116" s="67"/>
    </row>
    <row r="117" spans="2:36" ht="155.25" customHeight="1" x14ac:dyDescent="0.3">
      <c r="B117" s="89">
        <v>86</v>
      </c>
      <c r="C117" s="75" t="s">
        <v>579</v>
      </c>
      <c r="D117" s="75" t="s">
        <v>577</v>
      </c>
      <c r="E117" s="153" t="s">
        <v>760</v>
      </c>
      <c r="F117" s="153"/>
      <c r="G117" s="153"/>
      <c r="H117" s="153"/>
      <c r="I117" s="153"/>
      <c r="J117" s="77" t="s">
        <v>575</v>
      </c>
      <c r="K117" s="75" t="s">
        <v>578</v>
      </c>
      <c r="L117" s="75">
        <v>3</v>
      </c>
      <c r="M117" s="75">
        <v>3</v>
      </c>
      <c r="N117" s="79" t="s">
        <v>284</v>
      </c>
      <c r="O117" s="75" t="s">
        <v>778</v>
      </c>
      <c r="P117" s="82"/>
      <c r="Q117" s="82"/>
      <c r="R117" s="82"/>
      <c r="S117" s="82"/>
      <c r="T117" s="82"/>
      <c r="U117" s="82"/>
      <c r="V117" s="82"/>
      <c r="W117" s="82"/>
      <c r="X117" s="82"/>
      <c r="Y117" s="82"/>
      <c r="Z117" s="82"/>
      <c r="AA117" s="75" t="s">
        <v>779</v>
      </c>
      <c r="AB117" s="82" t="s">
        <v>780</v>
      </c>
      <c r="AC117" s="75" t="s">
        <v>781</v>
      </c>
      <c r="AD117" s="83"/>
      <c r="AE117" s="67"/>
      <c r="AF117" s="67"/>
      <c r="AG117" s="67"/>
      <c r="AH117" s="67"/>
      <c r="AI117" s="67"/>
      <c r="AJ117" s="67"/>
    </row>
    <row r="118" spans="2:36" ht="135.75" customHeight="1" x14ac:dyDescent="0.3">
      <c r="B118" s="89">
        <v>87</v>
      </c>
      <c r="C118" s="75" t="s">
        <v>582</v>
      </c>
      <c r="D118" s="75" t="s">
        <v>528</v>
      </c>
      <c r="E118" s="153" t="s">
        <v>760</v>
      </c>
      <c r="F118" s="153"/>
      <c r="G118" s="153"/>
      <c r="H118" s="153"/>
      <c r="I118" s="153"/>
      <c r="J118" s="77" t="s">
        <v>580</v>
      </c>
      <c r="K118" s="75" t="s">
        <v>581</v>
      </c>
      <c r="L118" s="75">
        <v>2</v>
      </c>
      <c r="M118" s="75">
        <v>2</v>
      </c>
      <c r="N118" s="84" t="s">
        <v>634</v>
      </c>
      <c r="O118" s="75" t="s">
        <v>778</v>
      </c>
      <c r="P118" s="82"/>
      <c r="Q118" s="82"/>
      <c r="R118" s="82"/>
      <c r="S118" s="82"/>
      <c r="T118" s="82"/>
      <c r="U118" s="82"/>
      <c r="V118" s="82"/>
      <c r="W118" s="82"/>
      <c r="X118" s="82"/>
      <c r="Y118" s="82"/>
      <c r="Z118" s="82"/>
      <c r="AA118" s="75" t="s">
        <v>350</v>
      </c>
      <c r="AB118" s="75" t="s">
        <v>780</v>
      </c>
      <c r="AC118" s="75" t="s">
        <v>781</v>
      </c>
      <c r="AD118" s="83"/>
      <c r="AE118" s="67"/>
      <c r="AF118" s="67"/>
      <c r="AG118" s="67"/>
      <c r="AH118" s="67"/>
      <c r="AI118" s="67"/>
      <c r="AJ118" s="67"/>
    </row>
    <row r="119" spans="2:36" s="22" customFormat="1" ht="183.75" customHeight="1" x14ac:dyDescent="0.3">
      <c r="B119" s="89">
        <v>88</v>
      </c>
      <c r="C119" s="66" t="s">
        <v>357</v>
      </c>
      <c r="D119" s="66" t="s">
        <v>356</v>
      </c>
      <c r="E119" s="65" t="s">
        <v>760</v>
      </c>
      <c r="F119" s="65"/>
      <c r="G119" s="65"/>
      <c r="H119" s="65"/>
      <c r="I119" s="65"/>
      <c r="J119" s="65" t="s">
        <v>583</v>
      </c>
      <c r="K119" s="66" t="s">
        <v>358</v>
      </c>
      <c r="L119" s="75">
        <v>1</v>
      </c>
      <c r="M119" s="75">
        <v>1</v>
      </c>
      <c r="N119" s="84" t="s">
        <v>520</v>
      </c>
      <c r="O119" s="66" t="s">
        <v>635</v>
      </c>
      <c r="P119" s="66"/>
      <c r="Q119" s="66"/>
      <c r="R119" s="66"/>
      <c r="S119" s="66"/>
      <c r="T119" s="66"/>
      <c r="U119" s="66"/>
      <c r="V119" s="66"/>
      <c r="W119" s="66"/>
      <c r="X119" s="66"/>
      <c r="Y119" s="66"/>
      <c r="Z119" s="66"/>
      <c r="AA119" s="66" t="s">
        <v>359</v>
      </c>
      <c r="AB119" s="66" t="s">
        <v>584</v>
      </c>
      <c r="AC119" s="66" t="s">
        <v>585</v>
      </c>
      <c r="AD119" s="160"/>
      <c r="AE119" s="88"/>
      <c r="AF119" s="88"/>
      <c r="AG119" s="88"/>
      <c r="AH119" s="88"/>
      <c r="AI119" s="88"/>
      <c r="AJ119" s="88"/>
    </row>
    <row r="120" spans="2:36" ht="33" customHeight="1" x14ac:dyDescent="0.3">
      <c r="B120" s="216">
        <v>11</v>
      </c>
      <c r="C120" s="165" t="s">
        <v>55</v>
      </c>
      <c r="D120" s="166"/>
      <c r="E120" s="166"/>
      <c r="F120" s="166"/>
      <c r="G120" s="166"/>
      <c r="H120" s="166"/>
      <c r="I120" s="166"/>
      <c r="J120" s="166"/>
      <c r="K120" s="166"/>
      <c r="L120" s="166"/>
      <c r="M120" s="166"/>
      <c r="N120" s="166"/>
      <c r="O120" s="166"/>
      <c r="P120" s="166"/>
      <c r="Q120" s="166"/>
      <c r="R120" s="166"/>
      <c r="S120" s="166"/>
      <c r="T120" s="166"/>
      <c r="U120" s="166"/>
      <c r="V120" s="166"/>
      <c r="W120" s="166"/>
      <c r="X120" s="166"/>
      <c r="Y120" s="166"/>
      <c r="Z120" s="166"/>
      <c r="AA120" s="166"/>
      <c r="AB120" s="166"/>
      <c r="AC120" s="166"/>
      <c r="AD120" s="83"/>
      <c r="AE120" s="67"/>
      <c r="AF120" s="67"/>
      <c r="AG120" s="67"/>
      <c r="AH120" s="67"/>
      <c r="AI120" s="67"/>
      <c r="AJ120" s="67"/>
    </row>
    <row r="121" spans="2:36" ht="47.25" customHeight="1" x14ac:dyDescent="0.3">
      <c r="B121" s="217"/>
      <c r="C121" s="156" t="s">
        <v>16</v>
      </c>
      <c r="D121" s="204" t="s">
        <v>56</v>
      </c>
      <c r="E121" s="205"/>
      <c r="F121" s="205"/>
      <c r="G121" s="205"/>
      <c r="H121" s="205"/>
      <c r="I121" s="205"/>
      <c r="J121" s="205"/>
      <c r="K121" s="205"/>
      <c r="L121" s="205"/>
      <c r="M121" s="205"/>
      <c r="N121" s="205"/>
      <c r="O121" s="205"/>
      <c r="P121" s="205"/>
      <c r="Q121" s="205"/>
      <c r="R121" s="205"/>
      <c r="S121" s="205"/>
      <c r="T121" s="205"/>
      <c r="U121" s="205"/>
      <c r="V121" s="205"/>
      <c r="W121" s="205"/>
      <c r="X121" s="205"/>
      <c r="Y121" s="205"/>
      <c r="Z121" s="205"/>
      <c r="AA121" s="205"/>
      <c r="AB121" s="205"/>
      <c r="AC121" s="205"/>
      <c r="AD121" s="83"/>
      <c r="AE121" s="67"/>
      <c r="AF121" s="67"/>
      <c r="AG121" s="67"/>
      <c r="AH121" s="67"/>
      <c r="AI121" s="67"/>
      <c r="AJ121" s="67"/>
    </row>
    <row r="122" spans="2:36" ht="69.599999999999994" x14ac:dyDescent="0.3">
      <c r="B122" s="155">
        <v>89</v>
      </c>
      <c r="C122" s="66" t="s">
        <v>1098</v>
      </c>
      <c r="D122" s="66" t="s">
        <v>586</v>
      </c>
      <c r="E122" s="65" t="s">
        <v>760</v>
      </c>
      <c r="F122" s="65"/>
      <c r="G122" s="65"/>
      <c r="H122" s="65"/>
      <c r="I122" s="65"/>
      <c r="J122" s="76" t="s">
        <v>296</v>
      </c>
      <c r="K122" s="66" t="s">
        <v>587</v>
      </c>
      <c r="L122" s="66">
        <v>2</v>
      </c>
      <c r="M122" s="66">
        <v>2</v>
      </c>
      <c r="N122" s="84" t="s">
        <v>636</v>
      </c>
      <c r="O122" s="66" t="s">
        <v>588</v>
      </c>
      <c r="P122" s="66"/>
      <c r="Q122" s="66"/>
      <c r="R122" s="66"/>
      <c r="S122" s="66"/>
      <c r="T122" s="66"/>
      <c r="U122" s="66"/>
      <c r="V122" s="66"/>
      <c r="W122" s="66"/>
      <c r="X122" s="66"/>
      <c r="Y122" s="66"/>
      <c r="Z122" s="66"/>
      <c r="AA122" s="66" t="s">
        <v>589</v>
      </c>
      <c r="AB122" s="66" t="s">
        <v>590</v>
      </c>
      <c r="AC122" s="66" t="s">
        <v>591</v>
      </c>
      <c r="AD122" s="83"/>
      <c r="AE122" s="67"/>
      <c r="AF122" s="67"/>
      <c r="AG122" s="67"/>
      <c r="AH122" s="67"/>
      <c r="AI122" s="67"/>
      <c r="AJ122" s="67"/>
    </row>
    <row r="123" spans="2:36" ht="100.5" customHeight="1" x14ac:dyDescent="0.3">
      <c r="B123" s="155">
        <v>90</v>
      </c>
      <c r="C123" s="66" t="s">
        <v>593</v>
      </c>
      <c r="D123" s="66" t="s">
        <v>594</v>
      </c>
      <c r="E123" s="65" t="s">
        <v>760</v>
      </c>
      <c r="F123" s="65"/>
      <c r="G123" s="65"/>
      <c r="H123" s="65"/>
      <c r="I123" s="65"/>
      <c r="J123" s="76" t="s">
        <v>592</v>
      </c>
      <c r="K123" s="66" t="s">
        <v>595</v>
      </c>
      <c r="L123" s="66">
        <v>3</v>
      </c>
      <c r="M123" s="66">
        <v>2</v>
      </c>
      <c r="N123" s="78" t="s">
        <v>394</v>
      </c>
      <c r="O123" s="66" t="s">
        <v>596</v>
      </c>
      <c r="P123" s="66"/>
      <c r="Q123" s="66"/>
      <c r="R123" s="66"/>
      <c r="S123" s="66"/>
      <c r="T123" s="66"/>
      <c r="U123" s="66"/>
      <c r="V123" s="66"/>
      <c r="W123" s="66"/>
      <c r="X123" s="66"/>
      <c r="Y123" s="66"/>
      <c r="Z123" s="66"/>
      <c r="AA123" s="66" t="s">
        <v>597</v>
      </c>
      <c r="AB123" s="66" t="s">
        <v>418</v>
      </c>
      <c r="AC123" s="66" t="s">
        <v>598</v>
      </c>
      <c r="AD123" s="83"/>
      <c r="AE123" s="67"/>
      <c r="AF123" s="67"/>
      <c r="AG123" s="67"/>
      <c r="AH123" s="67"/>
      <c r="AI123" s="67"/>
      <c r="AJ123" s="67"/>
    </row>
    <row r="124" spans="2:36" ht="159" customHeight="1" x14ac:dyDescent="0.3">
      <c r="B124" s="155">
        <v>91</v>
      </c>
      <c r="C124" s="66" t="s">
        <v>600</v>
      </c>
      <c r="D124" s="66" t="s">
        <v>599</v>
      </c>
      <c r="E124" s="65" t="s">
        <v>760</v>
      </c>
      <c r="F124" s="65"/>
      <c r="G124" s="65"/>
      <c r="H124" s="65"/>
      <c r="I124" s="65"/>
      <c r="J124" s="76" t="s">
        <v>548</v>
      </c>
      <c r="K124" s="66" t="s">
        <v>1099</v>
      </c>
      <c r="L124" s="66">
        <v>1</v>
      </c>
      <c r="M124" s="66">
        <v>2</v>
      </c>
      <c r="N124" s="84" t="s">
        <v>637</v>
      </c>
      <c r="O124" s="66" t="s">
        <v>601</v>
      </c>
      <c r="P124" s="66"/>
      <c r="Q124" s="66"/>
      <c r="R124" s="66"/>
      <c r="S124" s="66"/>
      <c r="T124" s="66"/>
      <c r="U124" s="66"/>
      <c r="V124" s="66"/>
      <c r="W124" s="66"/>
      <c r="X124" s="66"/>
      <c r="Y124" s="66"/>
      <c r="Z124" s="66"/>
      <c r="AA124" s="66" t="s">
        <v>549</v>
      </c>
      <c r="AB124" s="66" t="s">
        <v>550</v>
      </c>
      <c r="AC124" s="66" t="s">
        <v>602</v>
      </c>
      <c r="AD124" s="83"/>
      <c r="AE124" s="67"/>
      <c r="AF124" s="67"/>
      <c r="AG124" s="67"/>
      <c r="AH124" s="67"/>
      <c r="AI124" s="67"/>
      <c r="AJ124" s="67"/>
    </row>
    <row r="125" spans="2:36" ht="27.75" customHeight="1" x14ac:dyDescent="0.3">
      <c r="B125" s="216">
        <v>12</v>
      </c>
      <c r="C125" s="165" t="s">
        <v>72</v>
      </c>
      <c r="D125" s="166"/>
      <c r="E125" s="166"/>
      <c r="F125" s="166"/>
      <c r="G125" s="166"/>
      <c r="H125" s="166"/>
      <c r="I125" s="166"/>
      <c r="J125" s="166"/>
      <c r="K125" s="166"/>
      <c r="L125" s="166"/>
      <c r="M125" s="166"/>
      <c r="N125" s="166"/>
      <c r="O125" s="166"/>
      <c r="P125" s="166"/>
      <c r="Q125" s="166"/>
      <c r="R125" s="166"/>
      <c r="S125" s="166"/>
      <c r="T125" s="166"/>
      <c r="U125" s="166"/>
      <c r="V125" s="166"/>
      <c r="W125" s="166"/>
      <c r="X125" s="166"/>
      <c r="Y125" s="166"/>
      <c r="Z125" s="166"/>
      <c r="AA125" s="166"/>
      <c r="AB125" s="166"/>
      <c r="AC125" s="166"/>
      <c r="AD125" s="83"/>
      <c r="AE125" s="67"/>
      <c r="AF125" s="67"/>
      <c r="AG125" s="67"/>
      <c r="AH125" s="67"/>
      <c r="AI125" s="67"/>
      <c r="AJ125" s="67"/>
    </row>
    <row r="126" spans="2:36" ht="34.5" customHeight="1" x14ac:dyDescent="0.3">
      <c r="B126" s="217"/>
      <c r="C126" s="156" t="s">
        <v>16</v>
      </c>
      <c r="D126" s="204" t="s">
        <v>73</v>
      </c>
      <c r="E126" s="205"/>
      <c r="F126" s="205"/>
      <c r="G126" s="205"/>
      <c r="H126" s="205"/>
      <c r="I126" s="205"/>
      <c r="J126" s="205"/>
      <c r="K126" s="205"/>
      <c r="L126" s="205"/>
      <c r="M126" s="205"/>
      <c r="N126" s="205"/>
      <c r="O126" s="205"/>
      <c r="P126" s="205"/>
      <c r="Q126" s="205"/>
      <c r="R126" s="205"/>
      <c r="S126" s="205"/>
      <c r="T126" s="205"/>
      <c r="U126" s="205"/>
      <c r="V126" s="205"/>
      <c r="W126" s="205"/>
      <c r="X126" s="205"/>
      <c r="Y126" s="205"/>
      <c r="Z126" s="205"/>
      <c r="AA126" s="205"/>
      <c r="AB126" s="205"/>
      <c r="AC126" s="205"/>
      <c r="AD126" s="83"/>
      <c r="AE126" s="67"/>
      <c r="AF126" s="67"/>
      <c r="AG126" s="67"/>
      <c r="AH126" s="67"/>
      <c r="AI126" s="67"/>
      <c r="AJ126" s="67"/>
    </row>
    <row r="127" spans="2:36" ht="222" customHeight="1" x14ac:dyDescent="0.3">
      <c r="B127" s="89">
        <v>92</v>
      </c>
      <c r="C127" s="74" t="s">
        <v>223</v>
      </c>
      <c r="D127" s="75" t="s">
        <v>74</v>
      </c>
      <c r="E127" s="153" t="s">
        <v>760</v>
      </c>
      <c r="F127" s="153"/>
      <c r="G127" s="153"/>
      <c r="H127" s="153"/>
      <c r="I127" s="153"/>
      <c r="J127" s="77" t="s">
        <v>665</v>
      </c>
      <c r="K127" s="75" t="s">
        <v>1090</v>
      </c>
      <c r="L127" s="75">
        <v>2</v>
      </c>
      <c r="M127" s="75">
        <v>1</v>
      </c>
      <c r="N127" s="84" t="s">
        <v>788</v>
      </c>
      <c r="O127" s="75" t="s">
        <v>604</v>
      </c>
      <c r="P127" s="75"/>
      <c r="Q127" s="75"/>
      <c r="R127" s="75"/>
      <c r="S127" s="75"/>
      <c r="T127" s="82"/>
      <c r="U127" s="82"/>
      <c r="V127" s="82"/>
      <c r="W127" s="82"/>
      <c r="X127" s="82"/>
      <c r="Y127" s="82"/>
      <c r="Z127" s="82"/>
      <c r="AA127" s="75" t="s">
        <v>603</v>
      </c>
      <c r="AB127" s="75" t="s">
        <v>338</v>
      </c>
      <c r="AC127" s="75" t="s">
        <v>605</v>
      </c>
      <c r="AD127" s="83"/>
      <c r="AE127" s="67"/>
      <c r="AF127" s="67"/>
      <c r="AG127" s="67"/>
      <c r="AH127" s="67"/>
      <c r="AI127" s="67"/>
      <c r="AJ127" s="67"/>
    </row>
    <row r="128" spans="2:36" ht="45" customHeight="1" x14ac:dyDescent="0.3">
      <c r="B128" s="233">
        <v>93</v>
      </c>
      <c r="C128" s="163" t="s">
        <v>606</v>
      </c>
      <c r="D128" s="163" t="s">
        <v>227</v>
      </c>
      <c r="E128" s="226" t="s">
        <v>760</v>
      </c>
      <c r="F128" s="226"/>
      <c r="G128" s="226"/>
      <c r="H128" s="226"/>
      <c r="I128" s="226"/>
      <c r="J128" s="228" t="s">
        <v>75</v>
      </c>
      <c r="K128" s="163" t="s">
        <v>228</v>
      </c>
      <c r="L128" s="163">
        <v>1</v>
      </c>
      <c r="M128" s="163">
        <v>2</v>
      </c>
      <c r="N128" s="224" t="s">
        <v>789</v>
      </c>
      <c r="O128" s="163" t="s">
        <v>631</v>
      </c>
      <c r="P128" s="170"/>
      <c r="Q128" s="170"/>
      <c r="R128" s="170"/>
      <c r="S128" s="170"/>
      <c r="T128" s="170"/>
      <c r="U128" s="170"/>
      <c r="V128" s="170"/>
      <c r="W128" s="170"/>
      <c r="X128" s="170"/>
      <c r="Y128" s="170"/>
      <c r="Z128" s="170"/>
      <c r="AA128" s="163" t="s">
        <v>630</v>
      </c>
      <c r="AB128" s="163" t="s">
        <v>607</v>
      </c>
      <c r="AC128" s="163" t="s">
        <v>608</v>
      </c>
      <c r="AD128" s="83"/>
      <c r="AE128" s="67"/>
      <c r="AF128" s="67"/>
      <c r="AG128" s="67"/>
      <c r="AH128" s="67"/>
      <c r="AI128" s="67"/>
      <c r="AJ128" s="67"/>
    </row>
    <row r="129" spans="2:36" ht="72.75" customHeight="1" x14ac:dyDescent="0.3">
      <c r="B129" s="234"/>
      <c r="C129" s="164"/>
      <c r="D129" s="164"/>
      <c r="E129" s="227"/>
      <c r="F129" s="227"/>
      <c r="G129" s="227"/>
      <c r="H129" s="227"/>
      <c r="I129" s="227"/>
      <c r="J129" s="229"/>
      <c r="K129" s="164"/>
      <c r="L129" s="164"/>
      <c r="M129" s="164"/>
      <c r="N129" s="225"/>
      <c r="O129" s="164"/>
      <c r="P129" s="171"/>
      <c r="Q129" s="171"/>
      <c r="R129" s="171"/>
      <c r="S129" s="171"/>
      <c r="T129" s="171"/>
      <c r="U129" s="171"/>
      <c r="V129" s="171"/>
      <c r="W129" s="171"/>
      <c r="X129" s="171"/>
      <c r="Y129" s="171"/>
      <c r="Z129" s="171"/>
      <c r="AA129" s="164"/>
      <c r="AB129" s="164"/>
      <c r="AC129" s="164"/>
      <c r="AD129" s="83"/>
      <c r="AE129" s="67"/>
      <c r="AF129" s="67"/>
      <c r="AG129" s="67"/>
      <c r="AH129" s="67"/>
      <c r="AI129" s="67"/>
      <c r="AJ129" s="67"/>
    </row>
    <row r="130" spans="2:36" ht="17.399999999999999" x14ac:dyDescent="0.3">
      <c r="B130" s="233">
        <v>94</v>
      </c>
      <c r="C130" s="168" t="s">
        <v>609</v>
      </c>
      <c r="D130" s="163" t="s">
        <v>610</v>
      </c>
      <c r="E130" s="226" t="s">
        <v>760</v>
      </c>
      <c r="F130" s="226"/>
      <c r="G130" s="226"/>
      <c r="H130" s="226"/>
      <c r="I130" s="226"/>
      <c r="J130" s="228" t="s">
        <v>76</v>
      </c>
      <c r="K130" s="163" t="s">
        <v>611</v>
      </c>
      <c r="L130" s="163">
        <v>1</v>
      </c>
      <c r="M130" s="163">
        <v>2</v>
      </c>
      <c r="N130" s="224" t="s">
        <v>789</v>
      </c>
      <c r="O130" s="163" t="s">
        <v>632</v>
      </c>
      <c r="P130" s="170"/>
      <c r="Q130" s="170"/>
      <c r="R130" s="163"/>
      <c r="S130" s="163"/>
      <c r="T130" s="170"/>
      <c r="U130" s="170"/>
      <c r="V130" s="170"/>
      <c r="W130" s="170"/>
      <c r="X130" s="170"/>
      <c r="Y130" s="170"/>
      <c r="Z130" s="170"/>
      <c r="AA130" s="163" t="s">
        <v>612</v>
      </c>
      <c r="AB130" s="163" t="s">
        <v>550</v>
      </c>
      <c r="AC130" s="163" t="s">
        <v>605</v>
      </c>
      <c r="AD130" s="83"/>
      <c r="AE130" s="67"/>
      <c r="AF130" s="67"/>
      <c r="AG130" s="67"/>
      <c r="AH130" s="67"/>
      <c r="AI130" s="67"/>
      <c r="AJ130" s="67"/>
    </row>
    <row r="131" spans="2:36" ht="147" customHeight="1" x14ac:dyDescent="0.3">
      <c r="B131" s="234"/>
      <c r="C131" s="169"/>
      <c r="D131" s="164"/>
      <c r="E131" s="227"/>
      <c r="F131" s="227"/>
      <c r="G131" s="227"/>
      <c r="H131" s="227"/>
      <c r="I131" s="227"/>
      <c r="J131" s="229"/>
      <c r="K131" s="164"/>
      <c r="L131" s="164"/>
      <c r="M131" s="164"/>
      <c r="N131" s="225"/>
      <c r="O131" s="164"/>
      <c r="P131" s="171"/>
      <c r="Q131" s="171"/>
      <c r="R131" s="164"/>
      <c r="S131" s="164"/>
      <c r="T131" s="171"/>
      <c r="U131" s="171"/>
      <c r="V131" s="171"/>
      <c r="W131" s="171"/>
      <c r="X131" s="171"/>
      <c r="Y131" s="171"/>
      <c r="Z131" s="171"/>
      <c r="AA131" s="164"/>
      <c r="AB131" s="164"/>
      <c r="AC131" s="164"/>
      <c r="AD131" s="83"/>
      <c r="AE131" s="67"/>
      <c r="AF131" s="67"/>
      <c r="AG131" s="67"/>
      <c r="AH131" s="67"/>
      <c r="AI131" s="67"/>
      <c r="AJ131" s="67"/>
    </row>
    <row r="132" spans="2:36" ht="69.599999999999994" x14ac:dyDescent="0.3">
      <c r="B132" s="89">
        <v>95</v>
      </c>
      <c r="C132" s="74" t="s">
        <v>672</v>
      </c>
      <c r="D132" s="75" t="s">
        <v>1091</v>
      </c>
      <c r="E132" s="153" t="s">
        <v>760</v>
      </c>
      <c r="F132" s="153"/>
      <c r="G132" s="153"/>
      <c r="H132" s="153"/>
      <c r="I132" s="153"/>
      <c r="J132" s="77" t="s">
        <v>77</v>
      </c>
      <c r="K132" s="75" t="s">
        <v>613</v>
      </c>
      <c r="L132" s="75">
        <v>2</v>
      </c>
      <c r="M132" s="75">
        <v>2</v>
      </c>
      <c r="N132" s="84" t="s">
        <v>790</v>
      </c>
      <c r="O132" s="75" t="s">
        <v>78</v>
      </c>
      <c r="P132" s="75"/>
      <c r="Q132" s="75"/>
      <c r="R132" s="75"/>
      <c r="S132" s="75"/>
      <c r="T132" s="82"/>
      <c r="U132" s="82"/>
      <c r="V132" s="82"/>
      <c r="W132" s="82"/>
      <c r="X132" s="82"/>
      <c r="Y132" s="82"/>
      <c r="Z132" s="82"/>
      <c r="AA132" s="75" t="s">
        <v>79</v>
      </c>
      <c r="AB132" s="75" t="s">
        <v>550</v>
      </c>
      <c r="AC132" s="75" t="s">
        <v>614</v>
      </c>
      <c r="AD132" s="83"/>
      <c r="AE132" s="67"/>
      <c r="AF132" s="67"/>
      <c r="AG132" s="67"/>
      <c r="AH132" s="67"/>
      <c r="AI132" s="67"/>
      <c r="AJ132" s="67"/>
    </row>
    <row r="133" spans="2:36" ht="87" x14ac:dyDescent="0.3">
      <c r="B133" s="89">
        <v>96</v>
      </c>
      <c r="C133" s="74" t="s">
        <v>615</v>
      </c>
      <c r="D133" s="150" t="s">
        <v>935</v>
      </c>
      <c r="E133" s="152" t="s">
        <v>760</v>
      </c>
      <c r="F133" s="152"/>
      <c r="G133" s="152"/>
      <c r="H133" s="152"/>
      <c r="I133" s="152"/>
      <c r="J133" s="92" t="s">
        <v>666</v>
      </c>
      <c r="K133" s="150" t="s">
        <v>616</v>
      </c>
      <c r="L133" s="150">
        <v>3</v>
      </c>
      <c r="M133" s="150">
        <v>2</v>
      </c>
      <c r="N133" s="91" t="s">
        <v>525</v>
      </c>
      <c r="O133" s="150" t="s">
        <v>936</v>
      </c>
      <c r="P133" s="150"/>
      <c r="Q133" s="150"/>
      <c r="R133" s="150"/>
      <c r="S133" s="150"/>
      <c r="T133" s="161"/>
      <c r="U133" s="161"/>
      <c r="V133" s="161"/>
      <c r="W133" s="161"/>
      <c r="X133" s="161"/>
      <c r="Y133" s="161"/>
      <c r="Z133" s="161"/>
      <c r="AA133" s="75" t="s">
        <v>617</v>
      </c>
      <c r="AB133" s="75" t="s">
        <v>550</v>
      </c>
      <c r="AC133" s="75" t="s">
        <v>667</v>
      </c>
      <c r="AD133" s="83"/>
      <c r="AE133" s="67"/>
      <c r="AF133" s="67"/>
      <c r="AG133" s="67"/>
      <c r="AH133" s="67"/>
      <c r="AI133" s="67"/>
      <c r="AJ133" s="67"/>
    </row>
    <row r="134" spans="2:36" ht="103.5" customHeight="1" x14ac:dyDescent="0.3">
      <c r="B134" s="89">
        <v>97</v>
      </c>
      <c r="C134" s="74" t="s">
        <v>668</v>
      </c>
      <c r="D134" s="150" t="s">
        <v>621</v>
      </c>
      <c r="E134" s="152" t="s">
        <v>760</v>
      </c>
      <c r="F134" s="152"/>
      <c r="G134" s="152"/>
      <c r="H134" s="152"/>
      <c r="I134" s="152"/>
      <c r="J134" s="92" t="s">
        <v>225</v>
      </c>
      <c r="K134" s="150" t="s">
        <v>226</v>
      </c>
      <c r="L134" s="150">
        <v>1</v>
      </c>
      <c r="M134" s="150">
        <v>2</v>
      </c>
      <c r="N134" s="151" t="s">
        <v>347</v>
      </c>
      <c r="O134" s="150" t="s">
        <v>669</v>
      </c>
      <c r="P134" s="150"/>
      <c r="Q134" s="150"/>
      <c r="R134" s="150"/>
      <c r="S134" s="150"/>
      <c r="T134" s="161"/>
      <c r="U134" s="161"/>
      <c r="V134" s="161"/>
      <c r="W134" s="161"/>
      <c r="X134" s="161"/>
      <c r="Y134" s="161"/>
      <c r="Z134" s="161"/>
      <c r="AA134" s="75" t="s">
        <v>670</v>
      </c>
      <c r="AB134" s="75" t="s">
        <v>550</v>
      </c>
      <c r="AC134" s="75" t="s">
        <v>671</v>
      </c>
      <c r="AD134" s="83"/>
      <c r="AE134" s="67"/>
      <c r="AF134" s="67"/>
      <c r="AG134" s="67"/>
      <c r="AH134" s="67"/>
      <c r="AI134" s="67"/>
      <c r="AJ134" s="67"/>
    </row>
    <row r="135" spans="2:36" ht="170.25" customHeight="1" x14ac:dyDescent="0.3">
      <c r="B135" s="89">
        <v>98</v>
      </c>
      <c r="C135" s="74" t="s">
        <v>622</v>
      </c>
      <c r="D135" s="150" t="s">
        <v>269</v>
      </c>
      <c r="E135" s="152" t="s">
        <v>760</v>
      </c>
      <c r="F135" s="152"/>
      <c r="G135" s="152"/>
      <c r="H135" s="152"/>
      <c r="I135" s="152"/>
      <c r="J135" s="154" t="s">
        <v>268</v>
      </c>
      <c r="K135" s="150" t="s">
        <v>270</v>
      </c>
      <c r="L135" s="150">
        <v>2</v>
      </c>
      <c r="M135" s="150">
        <v>1</v>
      </c>
      <c r="N135" s="151" t="s">
        <v>347</v>
      </c>
      <c r="O135" s="150" t="s">
        <v>271</v>
      </c>
      <c r="P135" s="150"/>
      <c r="Q135" s="150"/>
      <c r="R135" s="150"/>
      <c r="S135" s="150"/>
      <c r="T135" s="161"/>
      <c r="U135" s="161"/>
      <c r="V135" s="161"/>
      <c r="W135" s="161"/>
      <c r="X135" s="161"/>
      <c r="Y135" s="161"/>
      <c r="Z135" s="161"/>
      <c r="AA135" s="75" t="s">
        <v>272</v>
      </c>
      <c r="AB135" s="75" t="s">
        <v>273</v>
      </c>
      <c r="AC135" s="75" t="s">
        <v>274</v>
      </c>
      <c r="AD135" s="83"/>
      <c r="AE135" s="67"/>
      <c r="AF135" s="67"/>
      <c r="AG135" s="67"/>
      <c r="AH135" s="67"/>
      <c r="AI135" s="67"/>
      <c r="AJ135" s="67"/>
    </row>
    <row r="136" spans="2:36" ht="87" x14ac:dyDescent="0.3">
      <c r="B136" s="89">
        <v>99</v>
      </c>
      <c r="C136" s="74" t="s">
        <v>224</v>
      </c>
      <c r="D136" s="150" t="s">
        <v>673</v>
      </c>
      <c r="E136" s="152" t="s">
        <v>760</v>
      </c>
      <c r="F136" s="152"/>
      <c r="G136" s="152"/>
      <c r="H136" s="152"/>
      <c r="I136" s="152"/>
      <c r="J136" s="92" t="s">
        <v>80</v>
      </c>
      <c r="K136" s="161" t="s">
        <v>81</v>
      </c>
      <c r="L136" s="150">
        <v>1</v>
      </c>
      <c r="M136" s="150">
        <v>2</v>
      </c>
      <c r="N136" s="151" t="s">
        <v>788</v>
      </c>
      <c r="O136" s="150" t="s">
        <v>623</v>
      </c>
      <c r="P136" s="150"/>
      <c r="Q136" s="150"/>
      <c r="R136" s="150"/>
      <c r="S136" s="150"/>
      <c r="T136" s="161"/>
      <c r="U136" s="161"/>
      <c r="V136" s="161"/>
      <c r="W136" s="161"/>
      <c r="X136" s="161"/>
      <c r="Y136" s="161"/>
      <c r="Z136" s="161"/>
      <c r="AA136" s="75" t="s">
        <v>674</v>
      </c>
      <c r="AB136" s="75" t="s">
        <v>550</v>
      </c>
      <c r="AC136" s="75" t="s">
        <v>675</v>
      </c>
      <c r="AD136" s="83"/>
      <c r="AE136" s="67"/>
      <c r="AF136" s="67"/>
      <c r="AG136" s="67"/>
      <c r="AH136" s="67"/>
      <c r="AI136" s="67"/>
      <c r="AJ136" s="67"/>
    </row>
    <row r="137" spans="2:36" ht="17.399999999999999" x14ac:dyDescent="0.3">
      <c r="B137" s="216">
        <v>13</v>
      </c>
      <c r="C137" s="165" t="s">
        <v>210</v>
      </c>
      <c r="D137" s="166"/>
      <c r="E137" s="166"/>
      <c r="F137" s="166"/>
      <c r="G137" s="166"/>
      <c r="H137" s="166"/>
      <c r="I137" s="166"/>
      <c r="J137" s="166"/>
      <c r="K137" s="166"/>
      <c r="L137" s="166"/>
      <c r="M137" s="166"/>
      <c r="N137" s="166"/>
      <c r="O137" s="166"/>
      <c r="P137" s="166"/>
      <c r="Q137" s="166"/>
      <c r="R137" s="166"/>
      <c r="S137" s="166"/>
      <c r="T137" s="166"/>
      <c r="U137" s="166"/>
      <c r="V137" s="166"/>
      <c r="W137" s="166"/>
      <c r="X137" s="166"/>
      <c r="Y137" s="166"/>
      <c r="Z137" s="166"/>
      <c r="AA137" s="166"/>
      <c r="AB137" s="166"/>
      <c r="AC137" s="166"/>
      <c r="AD137" s="83"/>
      <c r="AE137" s="67"/>
      <c r="AF137" s="67"/>
      <c r="AG137" s="67"/>
      <c r="AH137" s="67"/>
      <c r="AI137" s="67"/>
      <c r="AJ137" s="67"/>
    </row>
    <row r="138" spans="2:36" ht="17.399999999999999" x14ac:dyDescent="0.3">
      <c r="B138" s="217"/>
      <c r="C138" s="156" t="s">
        <v>16</v>
      </c>
      <c r="D138" s="230" t="s">
        <v>211</v>
      </c>
      <c r="E138" s="231"/>
      <c r="F138" s="231"/>
      <c r="G138" s="231"/>
      <c r="H138" s="231"/>
      <c r="I138" s="231"/>
      <c r="J138" s="231"/>
      <c r="K138" s="231"/>
      <c r="L138" s="231"/>
      <c r="M138" s="231"/>
      <c r="N138" s="231"/>
      <c r="O138" s="231"/>
      <c r="P138" s="231"/>
      <c r="Q138" s="231"/>
      <c r="R138" s="231"/>
      <c r="S138" s="231"/>
      <c r="T138" s="231"/>
      <c r="U138" s="231"/>
      <c r="V138" s="231"/>
      <c r="W138" s="231"/>
      <c r="X138" s="231"/>
      <c r="Y138" s="231"/>
      <c r="Z138" s="231"/>
      <c r="AA138" s="231"/>
      <c r="AB138" s="231"/>
      <c r="AC138" s="232"/>
      <c r="AD138" s="83"/>
      <c r="AE138" s="67"/>
      <c r="AF138" s="67"/>
      <c r="AG138" s="67"/>
      <c r="AH138" s="67"/>
      <c r="AI138" s="67"/>
      <c r="AJ138" s="67"/>
    </row>
    <row r="139" spans="2:36" s="22" customFormat="1" ht="132.75" customHeight="1" x14ac:dyDescent="0.3">
      <c r="B139" s="155">
        <v>100</v>
      </c>
      <c r="C139" s="69" t="s">
        <v>677</v>
      </c>
      <c r="D139" s="66" t="s">
        <v>676</v>
      </c>
      <c r="E139" s="65" t="s">
        <v>760</v>
      </c>
      <c r="F139" s="65"/>
      <c r="G139" s="65"/>
      <c r="H139" s="65"/>
      <c r="I139" s="65"/>
      <c r="J139" s="65" t="s">
        <v>229</v>
      </c>
      <c r="K139" s="66" t="s">
        <v>230</v>
      </c>
      <c r="L139" s="66">
        <v>1</v>
      </c>
      <c r="M139" s="66">
        <v>4</v>
      </c>
      <c r="N139" s="79" t="s">
        <v>518</v>
      </c>
      <c r="O139" s="150" t="s">
        <v>625</v>
      </c>
      <c r="P139" s="66"/>
      <c r="Q139" s="66"/>
      <c r="R139" s="66"/>
      <c r="S139" s="66"/>
      <c r="T139" s="66"/>
      <c r="U139" s="66"/>
      <c r="V139" s="66"/>
      <c r="W139" s="66"/>
      <c r="X139" s="66"/>
      <c r="Y139" s="66"/>
      <c r="Z139" s="66"/>
      <c r="AA139" s="66" t="s">
        <v>231</v>
      </c>
      <c r="AB139" s="66" t="s">
        <v>418</v>
      </c>
      <c r="AC139" s="66" t="s">
        <v>626</v>
      </c>
      <c r="AD139" s="160"/>
      <c r="AE139" s="88"/>
      <c r="AF139" s="88"/>
      <c r="AG139" s="88"/>
      <c r="AH139" s="88"/>
      <c r="AI139" s="88"/>
      <c r="AJ139" s="88"/>
    </row>
    <row r="140" spans="2:36" s="22" customFormat="1" ht="110.25" customHeight="1" x14ac:dyDescent="0.3">
      <c r="B140" s="155">
        <v>101</v>
      </c>
      <c r="C140" s="69" t="s">
        <v>236</v>
      </c>
      <c r="D140" s="66" t="s">
        <v>678</v>
      </c>
      <c r="E140" s="65" t="s">
        <v>760</v>
      </c>
      <c r="F140" s="65"/>
      <c r="G140" s="65"/>
      <c r="H140" s="65"/>
      <c r="I140" s="65"/>
      <c r="J140" s="65" t="s">
        <v>237</v>
      </c>
      <c r="K140" s="66" t="s">
        <v>238</v>
      </c>
      <c r="L140" s="66">
        <v>2</v>
      </c>
      <c r="M140" s="66">
        <v>2</v>
      </c>
      <c r="N140" s="84" t="s">
        <v>747</v>
      </c>
      <c r="O140" s="66" t="s">
        <v>232</v>
      </c>
      <c r="P140" s="66"/>
      <c r="Q140" s="66"/>
      <c r="R140" s="66"/>
      <c r="S140" s="66"/>
      <c r="T140" s="66"/>
      <c r="U140" s="66"/>
      <c r="V140" s="66"/>
      <c r="W140" s="66"/>
      <c r="X140" s="66"/>
      <c r="Y140" s="66"/>
      <c r="Z140" s="66"/>
      <c r="AA140" s="66" t="s">
        <v>679</v>
      </c>
      <c r="AB140" s="66" t="s">
        <v>418</v>
      </c>
      <c r="AC140" s="66" t="s">
        <v>680</v>
      </c>
      <c r="AD140" s="160"/>
      <c r="AE140" s="88"/>
      <c r="AF140" s="88"/>
      <c r="AG140" s="88"/>
      <c r="AH140" s="88"/>
      <c r="AI140" s="88"/>
      <c r="AJ140" s="88"/>
    </row>
    <row r="141" spans="2:36" s="22" customFormat="1" ht="87" x14ac:dyDescent="0.3">
      <c r="B141" s="155">
        <v>102</v>
      </c>
      <c r="C141" s="69" t="s">
        <v>627</v>
      </c>
      <c r="D141" s="158" t="s">
        <v>628</v>
      </c>
      <c r="E141" s="65" t="s">
        <v>760</v>
      </c>
      <c r="F141" s="65"/>
      <c r="G141" s="65"/>
      <c r="H141" s="65"/>
      <c r="I141" s="65"/>
      <c r="J141" s="65" t="s">
        <v>233</v>
      </c>
      <c r="K141" s="66" t="s">
        <v>234</v>
      </c>
      <c r="L141" s="66">
        <v>2</v>
      </c>
      <c r="M141" s="66">
        <v>2</v>
      </c>
      <c r="N141" s="84" t="s">
        <v>790</v>
      </c>
      <c r="O141" s="66" t="s">
        <v>681</v>
      </c>
      <c r="P141" s="66"/>
      <c r="Q141" s="66"/>
      <c r="R141" s="66"/>
      <c r="S141" s="66"/>
      <c r="T141" s="66"/>
      <c r="U141" s="66"/>
      <c r="V141" s="66"/>
      <c r="W141" s="66"/>
      <c r="X141" s="66"/>
      <c r="Y141" s="66"/>
      <c r="Z141" s="66"/>
      <c r="AA141" s="66" t="s">
        <v>682</v>
      </c>
      <c r="AB141" s="66" t="s">
        <v>418</v>
      </c>
      <c r="AC141" s="66" t="s">
        <v>683</v>
      </c>
      <c r="AD141" s="160"/>
      <c r="AE141" s="88"/>
      <c r="AF141" s="88"/>
      <c r="AG141" s="88"/>
      <c r="AH141" s="88"/>
      <c r="AI141" s="88"/>
      <c r="AJ141" s="88"/>
    </row>
    <row r="142" spans="2:36" s="23" customFormat="1" ht="132.75" customHeight="1" x14ac:dyDescent="0.3">
      <c r="B142" s="155">
        <v>103</v>
      </c>
      <c r="C142" s="69" t="s">
        <v>685</v>
      </c>
      <c r="D142" s="66" t="s">
        <v>684</v>
      </c>
      <c r="E142" s="65" t="s">
        <v>760</v>
      </c>
      <c r="F142" s="65"/>
      <c r="G142" s="65"/>
      <c r="H142" s="65"/>
      <c r="I142" s="65"/>
      <c r="J142" s="65" t="s">
        <v>235</v>
      </c>
      <c r="K142" s="66" t="s">
        <v>686</v>
      </c>
      <c r="L142" s="66">
        <v>1</v>
      </c>
      <c r="M142" s="66">
        <v>3</v>
      </c>
      <c r="N142" s="78" t="s">
        <v>517</v>
      </c>
      <c r="O142" s="66" t="s">
        <v>687</v>
      </c>
      <c r="P142" s="65"/>
      <c r="Q142" s="65"/>
      <c r="R142" s="65"/>
      <c r="S142" s="65"/>
      <c r="T142" s="65"/>
      <c r="U142" s="65"/>
      <c r="V142" s="65"/>
      <c r="W142" s="65"/>
      <c r="X142" s="65"/>
      <c r="Y142" s="65"/>
      <c r="Z142" s="65"/>
      <c r="AA142" s="66" t="s">
        <v>688</v>
      </c>
      <c r="AB142" s="66" t="s">
        <v>689</v>
      </c>
      <c r="AC142" s="66" t="s">
        <v>690</v>
      </c>
      <c r="AD142" s="162"/>
      <c r="AE142" s="93"/>
      <c r="AF142" s="93"/>
      <c r="AG142" s="93"/>
      <c r="AH142" s="93"/>
      <c r="AI142" s="93"/>
      <c r="AJ142" s="93"/>
    </row>
    <row r="143" spans="2:36" s="23" customFormat="1" ht="105.75" customHeight="1" x14ac:dyDescent="0.3">
      <c r="B143" s="155">
        <v>104</v>
      </c>
      <c r="C143" s="69" t="s">
        <v>1112</v>
      </c>
      <c r="D143" s="66" t="s">
        <v>691</v>
      </c>
      <c r="E143" s="65" t="s">
        <v>760</v>
      </c>
      <c r="F143" s="65"/>
      <c r="G143" s="65"/>
      <c r="H143" s="65"/>
      <c r="I143" s="65"/>
      <c r="J143" s="65" t="s">
        <v>1111</v>
      </c>
      <c r="K143" s="66" t="s">
        <v>1113</v>
      </c>
      <c r="L143" s="66">
        <v>2</v>
      </c>
      <c r="M143" s="66">
        <v>2</v>
      </c>
      <c r="N143" s="84" t="s">
        <v>791</v>
      </c>
      <c r="O143" s="66" t="s">
        <v>1114</v>
      </c>
      <c r="P143" s="65"/>
      <c r="Q143" s="65"/>
      <c r="R143" s="65"/>
      <c r="S143" s="65"/>
      <c r="T143" s="65"/>
      <c r="U143" s="65"/>
      <c r="V143" s="65"/>
      <c r="W143" s="65"/>
      <c r="X143" s="65"/>
      <c r="Y143" s="65"/>
      <c r="Z143" s="65"/>
      <c r="AA143" s="66" t="s">
        <v>692</v>
      </c>
      <c r="AB143" s="66" t="s">
        <v>689</v>
      </c>
      <c r="AC143" s="66" t="s">
        <v>1131</v>
      </c>
      <c r="AD143" s="162"/>
      <c r="AE143" s="93"/>
      <c r="AF143" s="93"/>
      <c r="AG143" s="93"/>
      <c r="AH143" s="93"/>
      <c r="AI143" s="93"/>
      <c r="AJ143" s="93"/>
    </row>
    <row r="144" spans="2:36" s="23" customFormat="1" ht="121.8" x14ac:dyDescent="0.3">
      <c r="B144" s="155">
        <v>105</v>
      </c>
      <c r="C144" s="69" t="s">
        <v>696</v>
      </c>
      <c r="D144" s="66" t="s">
        <v>695</v>
      </c>
      <c r="E144" s="65" t="s">
        <v>760</v>
      </c>
      <c r="F144" s="65"/>
      <c r="G144" s="65"/>
      <c r="H144" s="65"/>
      <c r="I144" s="65"/>
      <c r="J144" s="65" t="s">
        <v>693</v>
      </c>
      <c r="K144" s="66" t="s">
        <v>694</v>
      </c>
      <c r="L144" s="66">
        <v>1</v>
      </c>
      <c r="M144" s="66">
        <v>3</v>
      </c>
      <c r="N144" s="78" t="s">
        <v>792</v>
      </c>
      <c r="O144" s="66" t="s">
        <v>697</v>
      </c>
      <c r="P144" s="65"/>
      <c r="Q144" s="65"/>
      <c r="R144" s="65"/>
      <c r="S144" s="65"/>
      <c r="T144" s="65"/>
      <c r="U144" s="65"/>
      <c r="V144" s="65"/>
      <c r="W144" s="65"/>
      <c r="X144" s="65"/>
      <c r="Y144" s="65"/>
      <c r="Z144" s="65"/>
      <c r="AA144" s="66" t="s">
        <v>239</v>
      </c>
      <c r="AB144" s="66" t="s">
        <v>240</v>
      </c>
      <c r="AC144" s="66" t="s">
        <v>698</v>
      </c>
      <c r="AD144" s="162"/>
      <c r="AE144" s="93"/>
      <c r="AF144" s="93"/>
      <c r="AG144" s="93"/>
      <c r="AH144" s="93"/>
      <c r="AI144" s="93"/>
      <c r="AJ144" s="93"/>
    </row>
    <row r="145" spans="2:36" s="23" customFormat="1" ht="148.5" customHeight="1" x14ac:dyDescent="0.3">
      <c r="B145" s="155">
        <v>106</v>
      </c>
      <c r="C145" s="69" t="s">
        <v>241</v>
      </c>
      <c r="D145" s="66" t="s">
        <v>700</v>
      </c>
      <c r="E145" s="65" t="s">
        <v>760</v>
      </c>
      <c r="F145" s="65"/>
      <c r="G145" s="65"/>
      <c r="H145" s="65"/>
      <c r="I145" s="65"/>
      <c r="J145" s="65" t="s">
        <v>699</v>
      </c>
      <c r="K145" s="66" t="s">
        <v>701</v>
      </c>
      <c r="L145" s="66">
        <v>3</v>
      </c>
      <c r="M145" s="66">
        <v>3</v>
      </c>
      <c r="N145" s="79" t="s">
        <v>793</v>
      </c>
      <c r="O145" s="66" t="s">
        <v>702</v>
      </c>
      <c r="P145" s="65"/>
      <c r="Q145" s="65"/>
      <c r="R145" s="65"/>
      <c r="S145" s="65"/>
      <c r="T145" s="65"/>
      <c r="U145" s="65"/>
      <c r="V145" s="65"/>
      <c r="W145" s="65"/>
      <c r="X145" s="65"/>
      <c r="Y145" s="65"/>
      <c r="Z145" s="65"/>
      <c r="AA145" s="66" t="s">
        <v>703</v>
      </c>
      <c r="AB145" s="66" t="s">
        <v>240</v>
      </c>
      <c r="AC145" s="66" t="s">
        <v>704</v>
      </c>
      <c r="AD145" s="162"/>
      <c r="AE145" s="93"/>
      <c r="AF145" s="93"/>
      <c r="AG145" s="93"/>
      <c r="AH145" s="93"/>
      <c r="AI145" s="93"/>
      <c r="AJ145" s="93"/>
    </row>
    <row r="146" spans="2:36" ht="96.75" customHeight="1" x14ac:dyDescent="0.3">
      <c r="B146" s="89">
        <v>107</v>
      </c>
      <c r="C146" s="75" t="s">
        <v>705</v>
      </c>
      <c r="D146" s="75" t="s">
        <v>706</v>
      </c>
      <c r="E146" s="153" t="s">
        <v>760</v>
      </c>
      <c r="F146" s="153"/>
      <c r="G146" s="153"/>
      <c r="H146" s="153"/>
      <c r="I146" s="153"/>
      <c r="J146" s="77" t="s">
        <v>707</v>
      </c>
      <c r="K146" s="75" t="s">
        <v>624</v>
      </c>
      <c r="L146" s="75">
        <v>2</v>
      </c>
      <c r="M146" s="75">
        <v>3</v>
      </c>
      <c r="N146" s="78" t="s">
        <v>281</v>
      </c>
      <c r="O146" s="75" t="s">
        <v>212</v>
      </c>
      <c r="P146" s="75"/>
      <c r="Q146" s="75"/>
      <c r="R146" s="75"/>
      <c r="S146" s="75"/>
      <c r="T146" s="82"/>
      <c r="U146" s="82"/>
      <c r="V146" s="82"/>
      <c r="W146" s="82"/>
      <c r="X146" s="82"/>
      <c r="Y146" s="82"/>
      <c r="Z146" s="82"/>
      <c r="AA146" s="75" t="s">
        <v>213</v>
      </c>
      <c r="AB146" s="75" t="s">
        <v>240</v>
      </c>
      <c r="AC146" s="75" t="s">
        <v>218</v>
      </c>
      <c r="AD146" s="83"/>
      <c r="AE146" s="67"/>
      <c r="AF146" s="67"/>
      <c r="AG146" s="67"/>
      <c r="AH146" s="67"/>
      <c r="AI146" s="67"/>
      <c r="AJ146" s="67"/>
    </row>
    <row r="147" spans="2:36" ht="180.75" customHeight="1" x14ac:dyDescent="0.3">
      <c r="B147" s="89">
        <v>108</v>
      </c>
      <c r="C147" s="75" t="s">
        <v>708</v>
      </c>
      <c r="D147" s="75" t="s">
        <v>711</v>
      </c>
      <c r="E147" s="153" t="s">
        <v>760</v>
      </c>
      <c r="F147" s="153"/>
      <c r="G147" s="153"/>
      <c r="H147" s="153"/>
      <c r="I147" s="153"/>
      <c r="J147" s="77" t="s">
        <v>709</v>
      </c>
      <c r="K147" s="75" t="s">
        <v>710</v>
      </c>
      <c r="L147" s="75">
        <v>2</v>
      </c>
      <c r="M147" s="75">
        <v>1</v>
      </c>
      <c r="N147" s="84" t="s">
        <v>633</v>
      </c>
      <c r="O147" s="82" t="s">
        <v>712</v>
      </c>
      <c r="P147" s="82"/>
      <c r="Q147" s="82"/>
      <c r="R147" s="82"/>
      <c r="S147" s="82"/>
      <c r="T147" s="82"/>
      <c r="U147" s="82"/>
      <c r="V147" s="82"/>
      <c r="W147" s="82"/>
      <c r="X147" s="82"/>
      <c r="Y147" s="82"/>
      <c r="Z147" s="82"/>
      <c r="AA147" s="75" t="s">
        <v>713</v>
      </c>
      <c r="AB147" s="75" t="s">
        <v>714</v>
      </c>
      <c r="AC147" s="75" t="s">
        <v>715</v>
      </c>
      <c r="AD147" s="83"/>
      <c r="AE147" s="67"/>
      <c r="AF147" s="67"/>
      <c r="AG147" s="67"/>
      <c r="AH147" s="67"/>
      <c r="AI147" s="67"/>
      <c r="AJ147" s="67"/>
    </row>
    <row r="148" spans="2:36" ht="17.399999999999999" x14ac:dyDescent="0.3">
      <c r="B148" s="94"/>
      <c r="C148" s="46"/>
      <c r="D148" s="51"/>
      <c r="E148" s="60"/>
      <c r="F148" s="61"/>
      <c r="G148" s="61"/>
      <c r="H148" s="61"/>
      <c r="I148" s="61"/>
      <c r="J148" s="52"/>
      <c r="K148" s="45"/>
      <c r="L148" s="48"/>
      <c r="M148" s="48"/>
      <c r="N148" s="49"/>
      <c r="O148" s="45"/>
      <c r="P148" s="45"/>
      <c r="Q148" s="45"/>
      <c r="R148" s="45"/>
      <c r="S148" s="45"/>
      <c r="T148" s="45"/>
      <c r="U148" s="45"/>
      <c r="V148" s="45"/>
      <c r="W148" s="45"/>
      <c r="X148" s="45"/>
      <c r="Y148" s="45"/>
      <c r="Z148" s="45"/>
      <c r="AA148" s="46"/>
      <c r="AB148" s="46"/>
      <c r="AC148" s="46"/>
    </row>
    <row r="149" spans="2:36" ht="17.399999999999999" x14ac:dyDescent="0.3">
      <c r="B149" s="94"/>
      <c r="C149" s="46"/>
      <c r="D149" s="51"/>
      <c r="E149" s="60"/>
      <c r="F149" s="61"/>
      <c r="G149" s="61"/>
      <c r="H149" s="61"/>
      <c r="I149" s="61"/>
      <c r="J149" s="52"/>
      <c r="K149" s="45"/>
      <c r="L149" s="48"/>
      <c r="M149" s="48"/>
      <c r="N149" s="49"/>
      <c r="O149" s="45"/>
      <c r="P149" s="45"/>
      <c r="Q149" s="45"/>
      <c r="R149" s="45"/>
      <c r="S149" s="45"/>
      <c r="T149" s="45"/>
      <c r="U149" s="45"/>
      <c r="V149" s="45"/>
      <c r="W149" s="45"/>
      <c r="X149" s="45"/>
      <c r="Y149" s="45"/>
      <c r="Z149" s="45"/>
      <c r="AA149" s="46"/>
      <c r="AB149" s="46"/>
      <c r="AC149" s="46"/>
    </row>
    <row r="150" spans="2:36" ht="17.399999999999999" x14ac:dyDescent="0.3">
      <c r="B150" s="94"/>
      <c r="C150" s="46"/>
      <c r="D150" s="51"/>
      <c r="E150" s="60"/>
      <c r="F150" s="61"/>
      <c r="G150" s="61"/>
      <c r="H150" s="61"/>
      <c r="I150" s="61"/>
      <c r="J150" s="52"/>
      <c r="K150" s="45"/>
      <c r="L150" s="48"/>
      <c r="M150" s="48"/>
      <c r="N150" s="49"/>
      <c r="O150" s="45"/>
      <c r="P150" s="45"/>
      <c r="Q150" s="45"/>
      <c r="R150" s="45"/>
      <c r="S150" s="45"/>
      <c r="T150" s="45"/>
      <c r="U150" s="45"/>
      <c r="V150" s="45"/>
      <c r="W150" s="45"/>
      <c r="X150" s="45"/>
      <c r="Y150" s="45"/>
      <c r="Z150" s="45"/>
      <c r="AA150" s="46"/>
      <c r="AB150" s="46"/>
      <c r="AC150" s="46"/>
    </row>
    <row r="151" spans="2:36" ht="17.399999999999999" x14ac:dyDescent="0.3">
      <c r="B151" s="94"/>
      <c r="C151" s="46"/>
      <c r="D151" s="51"/>
      <c r="E151" s="60"/>
      <c r="F151" s="61"/>
      <c r="G151" s="61"/>
      <c r="H151" s="61"/>
      <c r="I151" s="61"/>
      <c r="J151" s="52"/>
      <c r="K151" s="45"/>
      <c r="L151" s="48"/>
      <c r="M151" s="48"/>
      <c r="N151" s="49"/>
      <c r="O151" s="45"/>
      <c r="P151" s="45"/>
      <c r="Q151" s="45"/>
      <c r="R151" s="45"/>
      <c r="S151" s="45"/>
      <c r="T151" s="50"/>
      <c r="U151" s="50"/>
      <c r="V151" s="50"/>
      <c r="W151" s="50"/>
      <c r="X151" s="50"/>
      <c r="Y151" s="50"/>
      <c r="Z151" s="50"/>
      <c r="AA151" s="46"/>
      <c r="AB151" s="46"/>
      <c r="AC151" s="46"/>
    </row>
    <row r="152" spans="2:36" ht="17.399999999999999" x14ac:dyDescent="0.3">
      <c r="B152" s="94"/>
      <c r="C152" s="46"/>
      <c r="D152" s="51"/>
      <c r="E152" s="60"/>
      <c r="F152" s="61"/>
      <c r="G152" s="61"/>
      <c r="H152" s="61"/>
      <c r="I152" s="61"/>
      <c r="J152" s="52"/>
      <c r="K152" s="45"/>
      <c r="L152" s="48"/>
      <c r="M152" s="48"/>
      <c r="N152" s="49"/>
      <c r="O152" s="45"/>
      <c r="P152" s="45"/>
      <c r="Q152" s="45"/>
      <c r="R152" s="45"/>
      <c r="S152" s="45"/>
      <c r="T152" s="50"/>
      <c r="U152" s="50"/>
      <c r="V152" s="50"/>
      <c r="W152" s="50"/>
      <c r="X152" s="50"/>
      <c r="Y152" s="50"/>
      <c r="Z152" s="50"/>
      <c r="AA152" s="46"/>
      <c r="AB152" s="46"/>
      <c r="AC152" s="46"/>
    </row>
    <row r="153" spans="2:36" ht="17.399999999999999" x14ac:dyDescent="0.3">
      <c r="B153" s="94"/>
      <c r="C153" s="46"/>
      <c r="D153" s="51"/>
      <c r="E153" s="60"/>
      <c r="F153" s="61"/>
      <c r="G153" s="61"/>
      <c r="H153" s="61"/>
      <c r="I153" s="61"/>
      <c r="J153" s="52"/>
      <c r="K153" s="45"/>
      <c r="L153" s="48"/>
      <c r="M153" s="48"/>
      <c r="N153" s="49"/>
      <c r="O153" s="45"/>
      <c r="P153" s="45"/>
      <c r="Q153" s="45"/>
      <c r="R153" s="45"/>
      <c r="S153" s="45"/>
      <c r="T153" s="50"/>
      <c r="U153" s="50"/>
      <c r="V153" s="50"/>
      <c r="W153" s="50"/>
      <c r="X153" s="50"/>
      <c r="Y153" s="50"/>
      <c r="Z153" s="50"/>
      <c r="AA153" s="46"/>
      <c r="AB153" s="46"/>
      <c r="AC153" s="46"/>
    </row>
    <row r="154" spans="2:36" ht="17.399999999999999" x14ac:dyDescent="0.3">
      <c r="B154" s="94"/>
      <c r="C154" s="46"/>
      <c r="D154" s="51"/>
      <c r="E154" s="60"/>
      <c r="F154" s="61"/>
      <c r="G154" s="61"/>
      <c r="H154" s="61"/>
      <c r="I154" s="61"/>
      <c r="J154" s="52"/>
      <c r="K154" s="45"/>
      <c r="L154" s="48"/>
      <c r="M154" s="48"/>
      <c r="N154" s="49"/>
      <c r="O154" s="45"/>
      <c r="P154" s="45"/>
      <c r="Q154" s="45"/>
      <c r="R154" s="45"/>
      <c r="S154" s="45"/>
      <c r="T154" s="50"/>
      <c r="U154" s="50"/>
      <c r="V154" s="50"/>
      <c r="W154" s="50"/>
      <c r="X154" s="50"/>
      <c r="Y154" s="50"/>
      <c r="Z154" s="50"/>
      <c r="AA154" s="46"/>
      <c r="AB154" s="46"/>
      <c r="AC154" s="46"/>
    </row>
    <row r="155" spans="2:36" ht="17.399999999999999" x14ac:dyDescent="0.3">
      <c r="B155" s="94"/>
      <c r="C155" s="46"/>
      <c r="D155" s="51"/>
      <c r="E155" s="60"/>
      <c r="F155" s="61"/>
      <c r="G155" s="61"/>
      <c r="H155" s="61"/>
      <c r="I155" s="61"/>
      <c r="J155" s="52"/>
      <c r="K155" s="45"/>
      <c r="L155" s="48"/>
      <c r="M155" s="48"/>
      <c r="N155" s="49"/>
      <c r="O155" s="45"/>
      <c r="P155" s="45"/>
      <c r="Q155" s="45"/>
      <c r="R155" s="45"/>
      <c r="S155" s="45"/>
      <c r="T155" s="50"/>
      <c r="U155" s="50"/>
      <c r="V155" s="50"/>
      <c r="W155" s="50"/>
      <c r="X155" s="50"/>
      <c r="Y155" s="50"/>
      <c r="Z155" s="50"/>
      <c r="AA155" s="46"/>
      <c r="AB155" s="46"/>
      <c r="AC155" s="46"/>
    </row>
    <row r="156" spans="2:36" ht="17.399999999999999" x14ac:dyDescent="0.3">
      <c r="B156" s="94"/>
      <c r="C156" s="46"/>
      <c r="D156" s="51"/>
      <c r="E156" s="60"/>
      <c r="F156" s="61"/>
      <c r="G156" s="61"/>
      <c r="H156" s="61"/>
      <c r="I156" s="61"/>
      <c r="J156" s="52"/>
      <c r="K156" s="45"/>
      <c r="L156" s="48"/>
      <c r="M156" s="48"/>
      <c r="N156" s="49"/>
      <c r="O156" s="45"/>
      <c r="P156" s="45"/>
      <c r="Q156" s="45"/>
      <c r="R156" s="45"/>
      <c r="S156" s="45"/>
      <c r="T156" s="50"/>
      <c r="U156" s="50"/>
      <c r="V156" s="50"/>
      <c r="W156" s="50"/>
      <c r="X156" s="50"/>
      <c r="Y156" s="50"/>
      <c r="Z156" s="50"/>
      <c r="AA156" s="46"/>
      <c r="AB156" s="46"/>
      <c r="AC156" s="46"/>
    </row>
    <row r="157" spans="2:36" ht="17.399999999999999" x14ac:dyDescent="0.3">
      <c r="B157" s="94"/>
      <c r="C157" s="46"/>
      <c r="D157" s="51"/>
      <c r="E157" s="60"/>
      <c r="F157" s="61"/>
      <c r="G157" s="61"/>
      <c r="H157" s="61"/>
      <c r="I157" s="61"/>
      <c r="J157" s="52"/>
      <c r="K157" s="45"/>
      <c r="L157" s="48"/>
      <c r="M157" s="48"/>
      <c r="N157" s="49"/>
      <c r="O157" s="45"/>
      <c r="P157" s="45"/>
      <c r="Q157" s="45"/>
      <c r="R157" s="45"/>
      <c r="S157" s="45"/>
      <c r="T157" s="50"/>
      <c r="U157" s="50"/>
      <c r="V157" s="50"/>
      <c r="W157" s="50"/>
      <c r="X157" s="50"/>
      <c r="Y157" s="50"/>
      <c r="Z157" s="50"/>
      <c r="AA157" s="46"/>
      <c r="AB157" s="46"/>
      <c r="AC157" s="46"/>
    </row>
    <row r="158" spans="2:36" ht="17.399999999999999" x14ac:dyDescent="0.3">
      <c r="B158" s="94"/>
      <c r="C158" s="46"/>
      <c r="D158" s="51"/>
      <c r="E158" s="60"/>
      <c r="F158" s="61"/>
      <c r="G158" s="61"/>
      <c r="H158" s="61"/>
      <c r="I158" s="61"/>
      <c r="J158" s="52"/>
      <c r="K158" s="45"/>
      <c r="L158" s="48"/>
      <c r="M158" s="48"/>
      <c r="N158" s="49"/>
      <c r="O158" s="45"/>
      <c r="P158" s="45"/>
      <c r="Q158" s="45"/>
      <c r="R158" s="45"/>
      <c r="S158" s="45"/>
      <c r="T158" s="50"/>
      <c r="U158" s="50"/>
      <c r="V158" s="50"/>
      <c r="W158" s="50"/>
      <c r="X158" s="50"/>
      <c r="Y158" s="50"/>
      <c r="Z158" s="50"/>
      <c r="AA158" s="46"/>
      <c r="AB158" s="46"/>
      <c r="AC158" s="46"/>
    </row>
    <row r="159" spans="2:36" ht="17.399999999999999" x14ac:dyDescent="0.3">
      <c r="B159" s="94"/>
      <c r="C159" s="46"/>
      <c r="D159" s="51"/>
      <c r="E159" s="60"/>
      <c r="F159" s="61"/>
      <c r="G159" s="61"/>
      <c r="H159" s="61"/>
      <c r="I159" s="61"/>
      <c r="J159" s="52"/>
      <c r="K159" s="45"/>
      <c r="L159" s="48"/>
      <c r="M159" s="48"/>
      <c r="N159" s="49"/>
      <c r="O159" s="45"/>
      <c r="P159" s="45"/>
      <c r="Q159" s="45"/>
      <c r="R159" s="45"/>
      <c r="S159" s="45"/>
      <c r="T159" s="50"/>
      <c r="U159" s="50"/>
      <c r="V159" s="50"/>
      <c r="W159" s="50"/>
      <c r="X159" s="50"/>
      <c r="Y159" s="50"/>
      <c r="Z159" s="50"/>
      <c r="AA159" s="46"/>
      <c r="AB159" s="46"/>
      <c r="AC159" s="46"/>
    </row>
    <row r="160" spans="2:36" ht="17.399999999999999" x14ac:dyDescent="0.3">
      <c r="B160" s="94"/>
      <c r="C160" s="46"/>
      <c r="D160" s="51"/>
      <c r="E160" s="60"/>
      <c r="F160" s="61"/>
      <c r="G160" s="61"/>
      <c r="H160" s="61"/>
      <c r="I160" s="61"/>
      <c r="J160" s="52"/>
      <c r="K160" s="45"/>
      <c r="L160" s="48"/>
      <c r="M160" s="48"/>
      <c r="N160" s="49"/>
      <c r="O160" s="45"/>
      <c r="P160" s="45"/>
      <c r="Q160" s="45"/>
      <c r="R160" s="45"/>
      <c r="S160" s="45"/>
      <c r="T160" s="50"/>
      <c r="U160" s="50"/>
      <c r="V160" s="50"/>
      <c r="W160" s="50"/>
      <c r="X160" s="50"/>
      <c r="Y160" s="50"/>
      <c r="Z160" s="50"/>
      <c r="AA160" s="46"/>
      <c r="AB160" s="46"/>
      <c r="AC160" s="46"/>
    </row>
    <row r="161" spans="2:29" ht="17.399999999999999" x14ac:dyDescent="0.3">
      <c r="B161" s="94"/>
      <c r="C161" s="46"/>
      <c r="D161" s="51"/>
      <c r="E161" s="60"/>
      <c r="F161" s="61"/>
      <c r="G161" s="61"/>
      <c r="H161" s="61"/>
      <c r="I161" s="61"/>
      <c r="J161" s="52"/>
      <c r="K161" s="45"/>
      <c r="L161" s="48"/>
      <c r="M161" s="48"/>
      <c r="N161" s="49"/>
      <c r="O161" s="45"/>
      <c r="P161" s="45"/>
      <c r="Q161" s="45"/>
      <c r="R161" s="45"/>
      <c r="S161" s="45"/>
      <c r="T161" s="50"/>
      <c r="U161" s="50"/>
      <c r="V161" s="50"/>
      <c r="W161" s="50"/>
      <c r="X161" s="50"/>
      <c r="Y161" s="50"/>
      <c r="Z161" s="50"/>
      <c r="AA161" s="46"/>
      <c r="AB161" s="46"/>
      <c r="AC161" s="46"/>
    </row>
    <row r="162" spans="2:29" ht="17.399999999999999" x14ac:dyDescent="0.3">
      <c r="B162" s="94"/>
      <c r="C162" s="46"/>
      <c r="D162" s="51"/>
      <c r="E162" s="60"/>
      <c r="F162" s="61"/>
      <c r="G162" s="61"/>
      <c r="H162" s="61"/>
      <c r="I162" s="61"/>
      <c r="J162" s="52"/>
      <c r="K162" s="45"/>
      <c r="L162" s="48"/>
      <c r="M162" s="48"/>
      <c r="N162" s="49"/>
      <c r="O162" s="45"/>
      <c r="P162" s="45"/>
      <c r="Q162" s="45"/>
      <c r="R162" s="45"/>
      <c r="S162" s="45"/>
      <c r="T162" s="50"/>
      <c r="U162" s="50"/>
      <c r="V162" s="50"/>
      <c r="W162" s="50"/>
      <c r="X162" s="50"/>
      <c r="Y162" s="50"/>
      <c r="Z162" s="50"/>
      <c r="AA162" s="46"/>
      <c r="AB162" s="46"/>
      <c r="AC162" s="46"/>
    </row>
    <row r="163" spans="2:29" ht="17.399999999999999" x14ac:dyDescent="0.3">
      <c r="B163" s="94"/>
      <c r="C163" s="46"/>
      <c r="D163" s="51"/>
      <c r="E163" s="60"/>
      <c r="F163" s="61"/>
      <c r="G163" s="61"/>
      <c r="H163" s="61"/>
      <c r="I163" s="61"/>
      <c r="J163" s="52"/>
      <c r="K163" s="45"/>
      <c r="L163" s="48"/>
      <c r="M163" s="48"/>
      <c r="N163" s="49"/>
      <c r="O163" s="45"/>
      <c r="P163" s="45"/>
      <c r="Q163" s="45"/>
      <c r="R163" s="45"/>
      <c r="S163" s="45"/>
      <c r="T163" s="50"/>
      <c r="U163" s="50"/>
      <c r="V163" s="50"/>
      <c r="W163" s="50"/>
      <c r="X163" s="50"/>
      <c r="Y163" s="50"/>
      <c r="Z163" s="50"/>
      <c r="AA163" s="46"/>
      <c r="AB163" s="46"/>
      <c r="AC163" s="46"/>
    </row>
    <row r="164" spans="2:29" ht="17.399999999999999" x14ac:dyDescent="0.3">
      <c r="B164" s="94"/>
      <c r="C164" s="46"/>
      <c r="D164" s="51"/>
      <c r="E164" s="60"/>
      <c r="F164" s="61"/>
      <c r="G164" s="61"/>
      <c r="H164" s="61"/>
      <c r="I164" s="61"/>
      <c r="J164" s="52"/>
      <c r="K164" s="45"/>
      <c r="L164" s="48"/>
      <c r="M164" s="48"/>
      <c r="N164" s="49"/>
      <c r="O164" s="45"/>
      <c r="P164" s="45"/>
      <c r="Q164" s="45"/>
      <c r="R164" s="45"/>
      <c r="S164" s="45"/>
      <c r="T164" s="50"/>
      <c r="U164" s="50"/>
      <c r="V164" s="50"/>
      <c r="W164" s="50"/>
      <c r="X164" s="50"/>
      <c r="Y164" s="50"/>
      <c r="Z164" s="50"/>
      <c r="AA164" s="46"/>
      <c r="AB164" s="46"/>
      <c r="AC164" s="46"/>
    </row>
    <row r="165" spans="2:29" ht="17.399999999999999" x14ac:dyDescent="0.3">
      <c r="B165" s="94"/>
      <c r="C165" s="46"/>
      <c r="D165" s="51"/>
      <c r="E165" s="60"/>
      <c r="F165" s="61"/>
      <c r="G165" s="61"/>
      <c r="H165" s="61"/>
      <c r="I165" s="61"/>
      <c r="J165" s="52"/>
      <c r="K165" s="45"/>
      <c r="L165" s="48"/>
      <c r="M165" s="48"/>
      <c r="N165" s="49"/>
      <c r="O165" s="45"/>
      <c r="P165" s="45"/>
      <c r="Q165" s="45"/>
      <c r="R165" s="45"/>
      <c r="S165" s="45"/>
      <c r="T165" s="50"/>
      <c r="U165" s="50"/>
      <c r="V165" s="50"/>
      <c r="W165" s="50"/>
      <c r="X165" s="50"/>
      <c r="Y165" s="50"/>
      <c r="Z165" s="50"/>
      <c r="AA165" s="46"/>
      <c r="AB165" s="46"/>
      <c r="AC165" s="46"/>
    </row>
    <row r="166" spans="2:29" ht="17.399999999999999" x14ac:dyDescent="0.3">
      <c r="B166" s="94"/>
      <c r="C166" s="46"/>
      <c r="D166" s="51"/>
      <c r="E166" s="60"/>
      <c r="F166" s="61"/>
      <c r="G166" s="61"/>
      <c r="H166" s="61"/>
      <c r="I166" s="61"/>
      <c r="J166" s="52"/>
      <c r="K166" s="45"/>
      <c r="L166" s="48"/>
      <c r="M166" s="48"/>
      <c r="N166" s="49"/>
      <c r="O166" s="45"/>
      <c r="P166" s="45"/>
      <c r="Q166" s="45"/>
      <c r="R166" s="45"/>
      <c r="S166" s="45"/>
      <c r="T166" s="50"/>
      <c r="U166" s="50"/>
      <c r="V166" s="50"/>
      <c r="W166" s="50"/>
      <c r="X166" s="50"/>
      <c r="Y166" s="50"/>
      <c r="Z166" s="50"/>
      <c r="AA166" s="46"/>
      <c r="AB166" s="46"/>
      <c r="AC166" s="46"/>
    </row>
    <row r="167" spans="2:29" ht="17.399999999999999" x14ac:dyDescent="0.3">
      <c r="B167" s="94"/>
      <c r="C167" s="46"/>
      <c r="D167" s="51"/>
      <c r="E167" s="60"/>
      <c r="F167" s="61"/>
      <c r="G167" s="61"/>
      <c r="H167" s="61"/>
      <c r="I167" s="61"/>
      <c r="J167" s="52"/>
      <c r="K167" s="45"/>
      <c r="L167" s="48"/>
      <c r="M167" s="48"/>
      <c r="N167" s="49"/>
      <c r="O167" s="45"/>
      <c r="P167" s="45"/>
      <c r="Q167" s="45"/>
      <c r="R167" s="45"/>
      <c r="S167" s="45"/>
      <c r="T167" s="50"/>
      <c r="U167" s="50"/>
      <c r="V167" s="50"/>
      <c r="W167" s="50"/>
      <c r="X167" s="50"/>
      <c r="Y167" s="50"/>
      <c r="Z167" s="50"/>
      <c r="AA167" s="46"/>
      <c r="AB167" s="46"/>
      <c r="AC167" s="46"/>
    </row>
    <row r="168" spans="2:29" ht="17.399999999999999" x14ac:dyDescent="0.3">
      <c r="B168" s="94"/>
      <c r="C168" s="46"/>
      <c r="D168" s="51"/>
      <c r="E168" s="60"/>
      <c r="F168" s="61"/>
      <c r="G168" s="61"/>
      <c r="H168" s="61"/>
      <c r="I168" s="61"/>
      <c r="J168" s="52"/>
      <c r="K168" s="45"/>
      <c r="L168" s="48"/>
      <c r="M168" s="48"/>
      <c r="N168" s="49"/>
      <c r="O168" s="45"/>
      <c r="P168" s="45"/>
      <c r="Q168" s="45"/>
      <c r="R168" s="45"/>
      <c r="S168" s="45"/>
      <c r="T168" s="50"/>
      <c r="U168" s="50"/>
      <c r="V168" s="50"/>
      <c r="W168" s="50"/>
      <c r="X168" s="50"/>
      <c r="Y168" s="50"/>
      <c r="Z168" s="50"/>
      <c r="AA168" s="46"/>
      <c r="AB168" s="46"/>
      <c r="AC168" s="46"/>
    </row>
    <row r="169" spans="2:29" ht="17.399999999999999" x14ac:dyDescent="0.3">
      <c r="B169" s="94"/>
      <c r="C169" s="46"/>
      <c r="D169" s="51"/>
      <c r="E169" s="60"/>
      <c r="F169" s="61"/>
      <c r="G169" s="61"/>
      <c r="H169" s="61"/>
      <c r="I169" s="61"/>
      <c r="J169" s="52"/>
      <c r="K169" s="45"/>
      <c r="L169" s="48"/>
      <c r="M169" s="48"/>
      <c r="N169" s="49"/>
      <c r="O169" s="45"/>
      <c r="P169" s="45"/>
      <c r="Q169" s="45"/>
      <c r="R169" s="45"/>
      <c r="S169" s="45"/>
      <c r="T169" s="50"/>
      <c r="U169" s="50"/>
      <c r="V169" s="50"/>
      <c r="W169" s="50"/>
      <c r="X169" s="50"/>
      <c r="Y169" s="50"/>
      <c r="Z169" s="50"/>
      <c r="AA169" s="46"/>
      <c r="AB169" s="46"/>
      <c r="AC169" s="46"/>
    </row>
    <row r="170" spans="2:29" ht="17.399999999999999" x14ac:dyDescent="0.3">
      <c r="B170" s="94"/>
      <c r="C170" s="46"/>
      <c r="D170" s="51"/>
      <c r="E170" s="60"/>
      <c r="F170" s="61"/>
      <c r="G170" s="61"/>
      <c r="H170" s="61"/>
      <c r="I170" s="61"/>
      <c r="J170" s="52"/>
      <c r="K170" s="45"/>
      <c r="L170" s="48"/>
      <c r="M170" s="48"/>
      <c r="N170" s="49"/>
      <c r="O170" s="45"/>
      <c r="P170" s="45"/>
      <c r="Q170" s="45"/>
      <c r="R170" s="45"/>
      <c r="S170" s="45"/>
      <c r="T170" s="50"/>
      <c r="U170" s="50"/>
      <c r="V170" s="50"/>
      <c r="W170" s="50"/>
      <c r="X170" s="50"/>
      <c r="Y170" s="50"/>
      <c r="Z170" s="50"/>
      <c r="AA170" s="46"/>
      <c r="AB170" s="46"/>
      <c r="AC170" s="46"/>
    </row>
    <row r="171" spans="2:29" ht="17.399999999999999" x14ac:dyDescent="0.3">
      <c r="B171" s="94"/>
      <c r="C171" s="46"/>
      <c r="D171" s="51"/>
      <c r="E171" s="60"/>
      <c r="F171" s="61"/>
      <c r="G171" s="61"/>
      <c r="H171" s="61"/>
      <c r="I171" s="61"/>
      <c r="J171" s="52"/>
      <c r="K171" s="45"/>
      <c r="L171" s="48"/>
      <c r="M171" s="48"/>
      <c r="N171" s="49"/>
      <c r="O171" s="45"/>
      <c r="P171" s="45"/>
      <c r="Q171" s="45"/>
      <c r="R171" s="45"/>
      <c r="S171" s="45"/>
      <c r="T171" s="50"/>
      <c r="U171" s="50"/>
      <c r="V171" s="50"/>
      <c r="W171" s="50"/>
      <c r="X171" s="50"/>
      <c r="Y171" s="50"/>
      <c r="Z171" s="50"/>
      <c r="AA171" s="46"/>
      <c r="AB171" s="46"/>
      <c r="AC171" s="46"/>
    </row>
    <row r="172" spans="2:29" ht="17.399999999999999" x14ac:dyDescent="0.3">
      <c r="B172" s="94"/>
      <c r="C172" s="46"/>
      <c r="D172" s="51"/>
      <c r="E172" s="60"/>
      <c r="F172" s="61"/>
      <c r="G172" s="61"/>
      <c r="H172" s="61"/>
      <c r="I172" s="61"/>
      <c r="J172" s="52"/>
      <c r="K172" s="45"/>
      <c r="L172" s="48"/>
      <c r="M172" s="48"/>
      <c r="N172" s="49"/>
      <c r="O172" s="45"/>
      <c r="P172" s="45"/>
      <c r="Q172" s="45"/>
      <c r="R172" s="45"/>
      <c r="S172" s="45"/>
      <c r="T172" s="50"/>
      <c r="U172" s="50"/>
      <c r="V172" s="50"/>
      <c r="W172" s="50"/>
      <c r="X172" s="50"/>
      <c r="Y172" s="50"/>
      <c r="Z172" s="50"/>
      <c r="AA172" s="46"/>
      <c r="AB172" s="46"/>
      <c r="AC172" s="46"/>
    </row>
    <row r="173" spans="2:29" ht="17.399999999999999" x14ac:dyDescent="0.3">
      <c r="B173" s="94"/>
      <c r="C173" s="46"/>
      <c r="D173" s="51"/>
      <c r="E173" s="60"/>
      <c r="F173" s="61"/>
      <c r="G173" s="61"/>
      <c r="H173" s="61"/>
      <c r="I173" s="61"/>
      <c r="J173" s="52"/>
      <c r="K173" s="45"/>
      <c r="L173" s="48"/>
      <c r="M173" s="48"/>
      <c r="N173" s="49"/>
      <c r="O173" s="45"/>
      <c r="P173" s="45"/>
      <c r="Q173" s="45"/>
      <c r="R173" s="45"/>
      <c r="S173" s="45"/>
      <c r="T173" s="50"/>
      <c r="U173" s="50"/>
      <c r="V173" s="50"/>
      <c r="W173" s="50"/>
      <c r="X173" s="50"/>
      <c r="Y173" s="50"/>
      <c r="Z173" s="50"/>
      <c r="AA173" s="46"/>
      <c r="AB173" s="46"/>
      <c r="AC173" s="46"/>
    </row>
    <row r="174" spans="2:29" ht="17.399999999999999" x14ac:dyDescent="0.3">
      <c r="B174" s="94"/>
      <c r="C174" s="46"/>
      <c r="D174" s="51"/>
      <c r="E174" s="60"/>
      <c r="F174" s="61"/>
      <c r="G174" s="61"/>
      <c r="H174" s="61"/>
      <c r="I174" s="61"/>
      <c r="J174" s="52"/>
      <c r="K174" s="45"/>
      <c r="L174" s="48"/>
      <c r="M174" s="48"/>
      <c r="N174" s="49"/>
      <c r="O174" s="45"/>
      <c r="P174" s="45"/>
      <c r="Q174" s="45"/>
      <c r="R174" s="45"/>
      <c r="S174" s="45"/>
      <c r="T174" s="50"/>
      <c r="U174" s="50"/>
      <c r="V174" s="50"/>
      <c r="W174" s="50"/>
      <c r="X174" s="50"/>
      <c r="Y174" s="50"/>
      <c r="Z174" s="50"/>
      <c r="AA174" s="46"/>
      <c r="AB174" s="46"/>
      <c r="AC174" s="46"/>
    </row>
    <row r="175" spans="2:29" ht="17.399999999999999" x14ac:dyDescent="0.3">
      <c r="B175" s="94"/>
      <c r="C175" s="46"/>
      <c r="D175" s="51"/>
      <c r="E175" s="60"/>
      <c r="F175" s="61"/>
      <c r="G175" s="61"/>
      <c r="H175" s="61"/>
      <c r="I175" s="61"/>
      <c r="J175" s="52"/>
      <c r="K175" s="45"/>
      <c r="L175" s="48"/>
      <c r="M175" s="48"/>
      <c r="N175" s="49"/>
      <c r="O175" s="45"/>
      <c r="P175" s="45"/>
      <c r="Q175" s="45"/>
      <c r="R175" s="45"/>
      <c r="S175" s="45"/>
      <c r="T175" s="50"/>
      <c r="U175" s="50"/>
      <c r="V175" s="50"/>
      <c r="W175" s="50"/>
      <c r="X175" s="50"/>
      <c r="Y175" s="50"/>
      <c r="Z175" s="50"/>
      <c r="AA175" s="46"/>
      <c r="AB175" s="46"/>
      <c r="AC175" s="46"/>
    </row>
    <row r="176" spans="2:29" ht="17.399999999999999" x14ac:dyDescent="0.3">
      <c r="B176" s="94"/>
      <c r="C176" s="46"/>
      <c r="D176" s="51"/>
      <c r="E176" s="60"/>
      <c r="F176" s="61"/>
      <c r="G176" s="61"/>
      <c r="H176" s="61"/>
      <c r="I176" s="61"/>
      <c r="J176" s="52"/>
      <c r="K176" s="45"/>
      <c r="L176" s="48"/>
      <c r="M176" s="48"/>
      <c r="N176" s="49"/>
      <c r="O176" s="45"/>
      <c r="P176" s="45"/>
      <c r="Q176" s="45"/>
      <c r="R176" s="45"/>
      <c r="S176" s="45"/>
      <c r="T176" s="50"/>
      <c r="U176" s="50"/>
      <c r="V176" s="50"/>
      <c r="W176" s="50"/>
      <c r="X176" s="50"/>
      <c r="Y176" s="50"/>
      <c r="Z176" s="50"/>
      <c r="AA176" s="46"/>
      <c r="AB176" s="46"/>
      <c r="AC176" s="46"/>
    </row>
    <row r="177" spans="2:29" ht="17.399999999999999" x14ac:dyDescent="0.3">
      <c r="B177" s="94"/>
      <c r="C177" s="46"/>
      <c r="D177" s="51"/>
      <c r="E177" s="60"/>
      <c r="F177" s="61"/>
      <c r="G177" s="61"/>
      <c r="H177" s="61"/>
      <c r="I177" s="61"/>
      <c r="J177" s="52"/>
      <c r="K177" s="45"/>
      <c r="L177" s="48"/>
      <c r="M177" s="48"/>
      <c r="N177" s="49"/>
      <c r="O177" s="45"/>
      <c r="P177" s="45"/>
      <c r="Q177" s="45"/>
      <c r="R177" s="45"/>
      <c r="S177" s="45"/>
      <c r="T177" s="50"/>
      <c r="U177" s="50"/>
      <c r="V177" s="50"/>
      <c r="W177" s="50"/>
      <c r="X177" s="50"/>
      <c r="Y177" s="50"/>
      <c r="Z177" s="50"/>
      <c r="AA177" s="46"/>
      <c r="AB177" s="46"/>
      <c r="AC177" s="46"/>
    </row>
    <row r="178" spans="2:29" ht="17.399999999999999" x14ac:dyDescent="0.3">
      <c r="B178" s="94"/>
      <c r="C178" s="46"/>
      <c r="D178" s="51"/>
      <c r="E178" s="60"/>
      <c r="F178" s="61"/>
      <c r="G178" s="61"/>
      <c r="H178" s="61"/>
      <c r="I178" s="61"/>
      <c r="J178" s="52"/>
      <c r="K178" s="45"/>
      <c r="L178" s="48"/>
      <c r="M178" s="48"/>
      <c r="N178" s="49"/>
      <c r="O178" s="45"/>
      <c r="P178" s="45"/>
      <c r="Q178" s="45"/>
      <c r="R178" s="45"/>
      <c r="S178" s="45"/>
      <c r="T178" s="50"/>
      <c r="U178" s="50"/>
      <c r="V178" s="50"/>
      <c r="W178" s="50"/>
      <c r="X178" s="50"/>
      <c r="Y178" s="50"/>
      <c r="Z178" s="50"/>
      <c r="AA178" s="46"/>
      <c r="AB178" s="46"/>
      <c r="AC178" s="46"/>
    </row>
    <row r="179" spans="2:29" ht="17.399999999999999" x14ac:dyDescent="0.3">
      <c r="B179" s="94"/>
      <c r="C179" s="46"/>
      <c r="D179" s="51"/>
      <c r="E179" s="60"/>
      <c r="F179" s="61"/>
      <c r="G179" s="61"/>
      <c r="H179" s="61"/>
      <c r="I179" s="61"/>
      <c r="J179" s="52"/>
      <c r="K179" s="45"/>
      <c r="L179" s="48"/>
      <c r="M179" s="48"/>
      <c r="N179" s="49"/>
      <c r="O179" s="45"/>
      <c r="P179" s="45"/>
      <c r="Q179" s="45"/>
      <c r="R179" s="45"/>
      <c r="S179" s="45"/>
      <c r="T179" s="50"/>
      <c r="U179" s="50"/>
      <c r="V179" s="50"/>
      <c r="W179" s="50"/>
      <c r="X179" s="50"/>
      <c r="Y179" s="50"/>
      <c r="Z179" s="50"/>
      <c r="AA179" s="46"/>
      <c r="AB179" s="46"/>
      <c r="AC179" s="46"/>
    </row>
    <row r="180" spans="2:29" ht="17.399999999999999" x14ac:dyDescent="0.3">
      <c r="B180" s="94"/>
      <c r="C180" s="46"/>
      <c r="D180" s="51"/>
      <c r="E180" s="60"/>
      <c r="F180" s="61"/>
      <c r="G180" s="61"/>
      <c r="H180" s="61"/>
      <c r="I180" s="61"/>
      <c r="J180" s="52"/>
      <c r="K180" s="45"/>
      <c r="L180" s="48"/>
      <c r="M180" s="48"/>
      <c r="N180" s="49"/>
      <c r="O180" s="45"/>
      <c r="P180" s="45"/>
      <c r="Q180" s="45"/>
      <c r="R180" s="45"/>
      <c r="S180" s="45"/>
      <c r="T180" s="50"/>
      <c r="U180" s="50"/>
      <c r="V180" s="50"/>
      <c r="W180" s="50"/>
      <c r="X180" s="50"/>
      <c r="Y180" s="50"/>
      <c r="Z180" s="50"/>
      <c r="AA180" s="46"/>
      <c r="AB180" s="46"/>
      <c r="AC180" s="46"/>
    </row>
    <row r="181" spans="2:29" ht="17.399999999999999" x14ac:dyDescent="0.3">
      <c r="B181" s="94"/>
      <c r="C181" s="46"/>
      <c r="D181" s="51"/>
      <c r="E181" s="60"/>
      <c r="F181" s="61"/>
      <c r="G181" s="61"/>
      <c r="H181" s="61"/>
      <c r="I181" s="61"/>
      <c r="J181" s="52"/>
      <c r="K181" s="45"/>
      <c r="L181" s="48"/>
      <c r="M181" s="48"/>
      <c r="N181" s="49"/>
      <c r="O181" s="45"/>
      <c r="P181" s="45"/>
      <c r="Q181" s="45"/>
      <c r="R181" s="45"/>
      <c r="S181" s="45"/>
      <c r="T181" s="50"/>
      <c r="U181" s="50"/>
      <c r="V181" s="50"/>
      <c r="W181" s="50"/>
      <c r="X181" s="50"/>
      <c r="Y181" s="50"/>
      <c r="Z181" s="50"/>
      <c r="AA181" s="46"/>
      <c r="AB181" s="46"/>
      <c r="AC181" s="46"/>
    </row>
    <row r="182" spans="2:29" ht="17.399999999999999" x14ac:dyDescent="0.3">
      <c r="B182" s="94"/>
      <c r="C182" s="46"/>
      <c r="D182" s="51"/>
      <c r="E182" s="60"/>
      <c r="F182" s="61"/>
      <c r="G182" s="61"/>
      <c r="H182" s="61"/>
      <c r="I182" s="61"/>
      <c r="J182" s="52"/>
      <c r="K182" s="45"/>
      <c r="L182" s="48"/>
      <c r="M182" s="48"/>
      <c r="N182" s="49"/>
      <c r="O182" s="45"/>
      <c r="P182" s="45"/>
      <c r="Q182" s="45"/>
      <c r="R182" s="45"/>
      <c r="S182" s="45"/>
      <c r="T182" s="50"/>
      <c r="U182" s="50"/>
      <c r="V182" s="50"/>
      <c r="W182" s="50"/>
      <c r="X182" s="50"/>
      <c r="Y182" s="50"/>
      <c r="Z182" s="50"/>
      <c r="AA182" s="46"/>
      <c r="AB182" s="46"/>
      <c r="AC182" s="46"/>
    </row>
    <row r="183" spans="2:29" ht="17.399999999999999" x14ac:dyDescent="0.3">
      <c r="B183" s="94"/>
      <c r="C183" s="46"/>
      <c r="D183" s="51"/>
      <c r="E183" s="60"/>
      <c r="F183" s="61"/>
      <c r="G183" s="61"/>
      <c r="H183" s="61"/>
      <c r="I183" s="61"/>
      <c r="J183" s="52"/>
      <c r="K183" s="45"/>
      <c r="L183" s="48"/>
      <c r="M183" s="48"/>
      <c r="N183" s="49"/>
      <c r="O183" s="45"/>
      <c r="P183" s="45"/>
      <c r="Q183" s="45"/>
      <c r="R183" s="45"/>
      <c r="S183" s="45"/>
      <c r="T183" s="50"/>
      <c r="U183" s="50"/>
      <c r="V183" s="50"/>
      <c r="W183" s="50"/>
      <c r="X183" s="50"/>
      <c r="Y183" s="50"/>
      <c r="Z183" s="50"/>
      <c r="AA183" s="46"/>
      <c r="AB183" s="46"/>
      <c r="AC183" s="46"/>
    </row>
    <row r="184" spans="2:29" ht="17.399999999999999" x14ac:dyDescent="0.3">
      <c r="B184" s="94"/>
      <c r="C184" s="46"/>
      <c r="D184" s="51"/>
      <c r="E184" s="60"/>
      <c r="F184" s="61"/>
      <c r="G184" s="61"/>
      <c r="H184" s="61"/>
      <c r="I184" s="61"/>
      <c r="J184" s="52"/>
      <c r="K184" s="45"/>
      <c r="L184" s="48"/>
      <c r="M184" s="48"/>
      <c r="N184" s="49"/>
      <c r="O184" s="45"/>
      <c r="P184" s="45"/>
      <c r="Q184" s="45"/>
      <c r="R184" s="45"/>
      <c r="S184" s="45"/>
      <c r="T184" s="50"/>
      <c r="U184" s="50"/>
      <c r="V184" s="50"/>
      <c r="W184" s="50"/>
      <c r="X184" s="50"/>
      <c r="Y184" s="50"/>
      <c r="Z184" s="50"/>
      <c r="AA184" s="46"/>
      <c r="AB184" s="46"/>
      <c r="AC184" s="46"/>
    </row>
    <row r="185" spans="2:29" ht="17.399999999999999" x14ac:dyDescent="0.3">
      <c r="B185" s="94"/>
      <c r="C185" s="46"/>
      <c r="D185" s="51"/>
      <c r="E185" s="60"/>
      <c r="F185" s="61"/>
      <c r="G185" s="61"/>
      <c r="H185" s="61"/>
      <c r="I185" s="61"/>
      <c r="J185" s="52"/>
      <c r="K185" s="45"/>
      <c r="L185" s="48"/>
      <c r="M185" s="48"/>
      <c r="N185" s="49"/>
      <c r="O185" s="45"/>
      <c r="P185" s="45"/>
      <c r="Q185" s="45"/>
      <c r="R185" s="45"/>
      <c r="S185" s="45"/>
      <c r="T185" s="50"/>
      <c r="U185" s="50"/>
      <c r="V185" s="50"/>
      <c r="W185" s="50"/>
      <c r="X185" s="50"/>
      <c r="Y185" s="50"/>
      <c r="Z185" s="50"/>
      <c r="AA185" s="46"/>
      <c r="AB185" s="46"/>
      <c r="AC185" s="46"/>
    </row>
    <row r="186" spans="2:29" ht="17.399999999999999" x14ac:dyDescent="0.3">
      <c r="B186" s="94"/>
      <c r="C186" s="46"/>
      <c r="D186" s="51"/>
      <c r="E186" s="60"/>
      <c r="F186" s="61"/>
      <c r="G186" s="61"/>
      <c r="H186" s="61"/>
      <c r="I186" s="61"/>
      <c r="J186" s="52"/>
      <c r="K186" s="45"/>
      <c r="L186" s="48"/>
      <c r="M186" s="48"/>
      <c r="N186" s="49"/>
      <c r="O186" s="45"/>
      <c r="P186" s="45"/>
      <c r="Q186" s="45"/>
      <c r="R186" s="45"/>
      <c r="S186" s="45"/>
      <c r="T186" s="50"/>
      <c r="U186" s="50"/>
      <c r="V186" s="50"/>
      <c r="W186" s="50"/>
      <c r="X186" s="50"/>
      <c r="Y186" s="50"/>
      <c r="Z186" s="50"/>
      <c r="AA186" s="46"/>
      <c r="AB186" s="46"/>
      <c r="AC186" s="46"/>
    </row>
    <row r="187" spans="2:29" ht="17.399999999999999" x14ac:dyDescent="0.3">
      <c r="B187" s="94"/>
      <c r="C187" s="46"/>
      <c r="D187" s="51"/>
      <c r="E187" s="60"/>
      <c r="F187" s="61"/>
      <c r="G187" s="61"/>
      <c r="H187" s="61"/>
      <c r="I187" s="61"/>
      <c r="J187" s="52"/>
      <c r="K187" s="45"/>
      <c r="L187" s="48"/>
      <c r="M187" s="48"/>
      <c r="N187" s="49"/>
      <c r="O187" s="45"/>
      <c r="P187" s="45"/>
      <c r="Q187" s="45"/>
      <c r="R187" s="45"/>
      <c r="S187" s="45"/>
      <c r="T187" s="50"/>
      <c r="U187" s="50"/>
      <c r="V187" s="50"/>
      <c r="W187" s="50"/>
      <c r="X187" s="50"/>
      <c r="Y187" s="50"/>
      <c r="Z187" s="50"/>
      <c r="AA187" s="46"/>
      <c r="AB187" s="46"/>
      <c r="AC187" s="46"/>
    </row>
    <row r="188" spans="2:29" ht="17.399999999999999" x14ac:dyDescent="0.3">
      <c r="B188" s="94"/>
      <c r="C188" s="46"/>
      <c r="D188" s="51"/>
      <c r="E188" s="60"/>
      <c r="F188" s="61"/>
      <c r="G188" s="61"/>
      <c r="H188" s="61"/>
      <c r="I188" s="61"/>
      <c r="J188" s="52"/>
      <c r="K188" s="45"/>
      <c r="L188" s="48"/>
      <c r="M188" s="48"/>
      <c r="N188" s="49"/>
      <c r="O188" s="45"/>
      <c r="P188" s="45"/>
      <c r="Q188" s="45"/>
      <c r="R188" s="45"/>
      <c r="S188" s="45"/>
      <c r="T188" s="50"/>
      <c r="U188" s="50"/>
      <c r="V188" s="50"/>
      <c r="W188" s="50"/>
      <c r="X188" s="50"/>
      <c r="Y188" s="50"/>
      <c r="Z188" s="50"/>
      <c r="AA188" s="46"/>
      <c r="AB188" s="46"/>
      <c r="AC188" s="46"/>
    </row>
    <row r="189" spans="2:29" ht="17.399999999999999" x14ac:dyDescent="0.3">
      <c r="B189" s="94"/>
      <c r="C189" s="46"/>
      <c r="D189" s="51"/>
      <c r="E189" s="60"/>
      <c r="F189" s="61"/>
      <c r="G189" s="61"/>
      <c r="H189" s="61"/>
      <c r="I189" s="61"/>
      <c r="J189" s="52"/>
      <c r="K189" s="45"/>
      <c r="L189" s="48"/>
      <c r="M189" s="48"/>
      <c r="N189" s="49"/>
      <c r="O189" s="45"/>
      <c r="P189" s="45"/>
      <c r="Q189" s="45"/>
      <c r="R189" s="45"/>
      <c r="S189" s="45"/>
      <c r="T189" s="50"/>
      <c r="U189" s="50"/>
      <c r="V189" s="50"/>
      <c r="W189" s="50"/>
      <c r="X189" s="50"/>
      <c r="Y189" s="50"/>
      <c r="Z189" s="50"/>
      <c r="AA189" s="46"/>
      <c r="AB189" s="46"/>
      <c r="AC189" s="46"/>
    </row>
    <row r="190" spans="2:29" ht="17.399999999999999" x14ac:dyDescent="0.3">
      <c r="B190" s="94"/>
      <c r="C190" s="46"/>
      <c r="D190" s="51"/>
      <c r="E190" s="60"/>
      <c r="F190" s="61"/>
      <c r="G190" s="61"/>
      <c r="H190" s="61"/>
      <c r="I190" s="61"/>
      <c r="J190" s="52"/>
      <c r="K190" s="45"/>
      <c r="L190" s="48"/>
      <c r="M190" s="48"/>
      <c r="N190" s="49"/>
      <c r="O190" s="45"/>
      <c r="P190" s="45"/>
      <c r="Q190" s="45"/>
      <c r="R190" s="45"/>
      <c r="S190" s="45"/>
      <c r="T190" s="50"/>
      <c r="U190" s="50"/>
      <c r="V190" s="50"/>
      <c r="W190" s="50"/>
      <c r="X190" s="50"/>
      <c r="Y190" s="50"/>
      <c r="Z190" s="50"/>
      <c r="AA190" s="46"/>
      <c r="AB190" s="46"/>
      <c r="AC190" s="46"/>
    </row>
    <row r="191" spans="2:29" ht="17.399999999999999" x14ac:dyDescent="0.3">
      <c r="B191" s="94"/>
      <c r="C191" s="46"/>
      <c r="D191" s="51"/>
      <c r="E191" s="60"/>
      <c r="F191" s="61"/>
      <c r="G191" s="61"/>
      <c r="H191" s="61"/>
      <c r="I191" s="61"/>
      <c r="J191" s="52"/>
      <c r="K191" s="45"/>
      <c r="L191" s="48"/>
      <c r="M191" s="48"/>
      <c r="N191" s="49"/>
      <c r="O191" s="45"/>
      <c r="P191" s="45"/>
      <c r="Q191" s="45"/>
      <c r="R191" s="45"/>
      <c r="S191" s="45"/>
      <c r="T191" s="50"/>
      <c r="U191" s="50"/>
      <c r="V191" s="50"/>
      <c r="W191" s="50"/>
      <c r="X191" s="50"/>
      <c r="Y191" s="50"/>
      <c r="Z191" s="50"/>
      <c r="AA191" s="46"/>
      <c r="AB191" s="46"/>
      <c r="AC191" s="46"/>
    </row>
    <row r="192" spans="2:29" ht="17.399999999999999" x14ac:dyDescent="0.3">
      <c r="B192" s="94"/>
      <c r="C192" s="46"/>
      <c r="D192" s="51"/>
      <c r="E192" s="60"/>
      <c r="F192" s="61"/>
      <c r="G192" s="61"/>
      <c r="H192" s="61"/>
      <c r="I192" s="61"/>
      <c r="J192" s="52"/>
      <c r="K192" s="45"/>
      <c r="L192" s="48"/>
      <c r="M192" s="48"/>
      <c r="N192" s="49"/>
      <c r="O192" s="45"/>
      <c r="P192" s="45"/>
      <c r="Q192" s="45"/>
      <c r="R192" s="45"/>
      <c r="S192" s="45"/>
      <c r="T192" s="50"/>
      <c r="U192" s="50"/>
      <c r="V192" s="50"/>
      <c r="W192" s="50"/>
      <c r="X192" s="50"/>
      <c r="Y192" s="50"/>
      <c r="Z192" s="50"/>
      <c r="AA192" s="46"/>
      <c r="AB192" s="46"/>
      <c r="AC192" s="46"/>
    </row>
    <row r="193" spans="2:29" ht="17.399999999999999" x14ac:dyDescent="0.3">
      <c r="B193" s="94"/>
      <c r="C193" s="46"/>
      <c r="D193" s="51"/>
      <c r="E193" s="60"/>
      <c r="F193" s="61"/>
      <c r="G193" s="61"/>
      <c r="H193" s="61"/>
      <c r="I193" s="61"/>
      <c r="J193" s="52"/>
      <c r="K193" s="45"/>
      <c r="L193" s="48"/>
      <c r="M193" s="48"/>
      <c r="N193" s="49"/>
      <c r="O193" s="45"/>
      <c r="P193" s="45"/>
      <c r="Q193" s="45"/>
      <c r="R193" s="45"/>
      <c r="S193" s="45"/>
      <c r="T193" s="50"/>
      <c r="U193" s="50"/>
      <c r="V193" s="50"/>
      <c r="W193" s="50"/>
      <c r="X193" s="50"/>
      <c r="Y193" s="50"/>
      <c r="Z193" s="50"/>
      <c r="AA193" s="46"/>
      <c r="AB193" s="46"/>
      <c r="AC193" s="46"/>
    </row>
    <row r="194" spans="2:29" ht="17.399999999999999" x14ac:dyDescent="0.3">
      <c r="B194" s="94"/>
      <c r="C194" s="46"/>
      <c r="D194" s="51"/>
      <c r="E194" s="60"/>
      <c r="F194" s="61"/>
      <c r="G194" s="61"/>
      <c r="H194" s="61"/>
      <c r="I194" s="61"/>
      <c r="J194" s="52"/>
      <c r="K194" s="45"/>
      <c r="L194" s="48"/>
      <c r="M194" s="48"/>
      <c r="N194" s="49"/>
      <c r="O194" s="45"/>
      <c r="P194" s="45"/>
      <c r="Q194" s="45"/>
      <c r="R194" s="45"/>
      <c r="S194" s="45"/>
      <c r="T194" s="50"/>
      <c r="U194" s="50"/>
      <c r="V194" s="50"/>
      <c r="W194" s="50"/>
      <c r="X194" s="50"/>
      <c r="Y194" s="50"/>
      <c r="Z194" s="50"/>
      <c r="AA194" s="46"/>
      <c r="AB194" s="46"/>
      <c r="AC194" s="46"/>
    </row>
    <row r="195" spans="2:29" ht="17.399999999999999" x14ac:dyDescent="0.3">
      <c r="B195" s="94"/>
      <c r="C195" s="46"/>
      <c r="D195" s="51"/>
      <c r="E195" s="60"/>
      <c r="F195" s="61"/>
      <c r="G195" s="61"/>
      <c r="H195" s="61"/>
      <c r="I195" s="61"/>
      <c r="J195" s="52"/>
      <c r="K195" s="45"/>
      <c r="L195" s="48"/>
      <c r="M195" s="48"/>
      <c r="N195" s="49"/>
      <c r="O195" s="45"/>
      <c r="P195" s="45"/>
      <c r="Q195" s="45"/>
      <c r="R195" s="45"/>
      <c r="S195" s="45"/>
      <c r="T195" s="50"/>
      <c r="U195" s="50"/>
      <c r="V195" s="50"/>
      <c r="W195" s="50"/>
      <c r="X195" s="50"/>
      <c r="Y195" s="50"/>
      <c r="Z195" s="50"/>
      <c r="AA195" s="46"/>
      <c r="AB195" s="46"/>
      <c r="AC195" s="46"/>
    </row>
    <row r="196" spans="2:29" ht="17.399999999999999" x14ac:dyDescent="0.3">
      <c r="B196" s="94"/>
      <c r="C196" s="46"/>
      <c r="D196" s="51"/>
      <c r="E196" s="60"/>
      <c r="F196" s="61"/>
      <c r="G196" s="61"/>
      <c r="H196" s="61"/>
      <c r="I196" s="61"/>
      <c r="J196" s="52"/>
      <c r="K196" s="45"/>
      <c r="L196" s="48"/>
      <c r="M196" s="48"/>
      <c r="N196" s="49"/>
      <c r="O196" s="45"/>
      <c r="P196" s="45"/>
      <c r="Q196" s="45"/>
      <c r="R196" s="45"/>
      <c r="S196" s="45"/>
      <c r="T196" s="50"/>
      <c r="U196" s="50"/>
      <c r="V196" s="50"/>
      <c r="W196" s="50"/>
      <c r="X196" s="50"/>
      <c r="Y196" s="50"/>
      <c r="Z196" s="50"/>
      <c r="AA196" s="46"/>
      <c r="AB196" s="46"/>
      <c r="AC196" s="46"/>
    </row>
    <row r="197" spans="2:29" ht="17.399999999999999" x14ac:dyDescent="0.3">
      <c r="B197" s="94"/>
      <c r="C197" s="46"/>
      <c r="D197" s="51"/>
      <c r="E197" s="60"/>
      <c r="F197" s="61"/>
      <c r="G197" s="61"/>
      <c r="H197" s="61"/>
      <c r="I197" s="61"/>
      <c r="J197" s="52"/>
      <c r="K197" s="45"/>
      <c r="L197" s="48"/>
      <c r="M197" s="48"/>
      <c r="N197" s="49"/>
      <c r="O197" s="45"/>
      <c r="P197" s="45"/>
      <c r="Q197" s="45"/>
      <c r="R197" s="45"/>
      <c r="S197" s="45"/>
      <c r="T197" s="50"/>
      <c r="U197" s="50"/>
      <c r="V197" s="50"/>
      <c r="W197" s="50"/>
      <c r="X197" s="50"/>
      <c r="Y197" s="50"/>
      <c r="Z197" s="50"/>
      <c r="AA197" s="46"/>
      <c r="AB197" s="46"/>
      <c r="AC197" s="46"/>
    </row>
    <row r="198" spans="2:29" ht="17.399999999999999" x14ac:dyDescent="0.3">
      <c r="B198" s="94"/>
      <c r="C198" s="46"/>
      <c r="D198" s="51"/>
      <c r="E198" s="60"/>
      <c r="F198" s="61"/>
      <c r="G198" s="61"/>
      <c r="H198" s="61"/>
      <c r="I198" s="61"/>
      <c r="J198" s="52"/>
      <c r="K198" s="45"/>
      <c r="L198" s="48"/>
      <c r="M198" s="48"/>
      <c r="N198" s="49"/>
      <c r="O198" s="45"/>
      <c r="P198" s="45"/>
      <c r="Q198" s="45"/>
      <c r="R198" s="45"/>
      <c r="S198" s="45"/>
      <c r="T198" s="50"/>
      <c r="U198" s="50"/>
      <c r="V198" s="50"/>
      <c r="W198" s="50"/>
      <c r="X198" s="50"/>
      <c r="Y198" s="50"/>
      <c r="Z198" s="50"/>
      <c r="AA198" s="46"/>
      <c r="AB198" s="46"/>
      <c r="AC198" s="46"/>
    </row>
    <row r="199" spans="2:29" ht="17.399999999999999" x14ac:dyDescent="0.3">
      <c r="B199" s="94"/>
      <c r="C199" s="46"/>
      <c r="D199" s="51"/>
      <c r="E199" s="60"/>
      <c r="F199" s="61"/>
      <c r="G199" s="61"/>
      <c r="H199" s="61"/>
      <c r="I199" s="61"/>
      <c r="J199" s="52"/>
      <c r="K199" s="45"/>
      <c r="L199" s="48"/>
      <c r="M199" s="48"/>
      <c r="N199" s="49"/>
      <c r="O199" s="45"/>
      <c r="P199" s="45"/>
      <c r="Q199" s="45"/>
      <c r="R199" s="45"/>
      <c r="S199" s="45"/>
      <c r="T199" s="50"/>
      <c r="U199" s="50"/>
      <c r="V199" s="50"/>
      <c r="W199" s="50"/>
      <c r="X199" s="50"/>
      <c r="Y199" s="50"/>
      <c r="Z199" s="50"/>
      <c r="AA199" s="46"/>
      <c r="AB199" s="46"/>
      <c r="AC199" s="46"/>
    </row>
    <row r="200" spans="2:29" ht="17.399999999999999" x14ac:dyDescent="0.3">
      <c r="B200" s="94"/>
      <c r="C200" s="46"/>
      <c r="D200" s="51"/>
      <c r="E200" s="60"/>
      <c r="F200" s="61"/>
      <c r="G200" s="61"/>
      <c r="H200" s="61"/>
      <c r="I200" s="61"/>
      <c r="J200" s="52"/>
      <c r="K200" s="45"/>
      <c r="L200" s="48"/>
      <c r="M200" s="48"/>
      <c r="N200" s="49"/>
      <c r="O200" s="45"/>
      <c r="P200" s="45"/>
      <c r="Q200" s="45"/>
      <c r="R200" s="45"/>
      <c r="S200" s="45"/>
      <c r="T200" s="50"/>
      <c r="U200" s="50"/>
      <c r="V200" s="50"/>
      <c r="W200" s="50"/>
      <c r="X200" s="50"/>
      <c r="Y200" s="50"/>
      <c r="Z200" s="50"/>
      <c r="AA200" s="46"/>
      <c r="AB200" s="46"/>
      <c r="AC200" s="46"/>
    </row>
    <row r="201" spans="2:29" ht="17.399999999999999" x14ac:dyDescent="0.3">
      <c r="B201" s="94"/>
      <c r="C201" s="46"/>
      <c r="D201" s="51"/>
      <c r="E201" s="60"/>
      <c r="F201" s="61"/>
      <c r="G201" s="61"/>
      <c r="H201" s="61"/>
      <c r="I201" s="61"/>
      <c r="J201" s="52"/>
      <c r="K201" s="45"/>
      <c r="L201" s="48"/>
      <c r="M201" s="48"/>
      <c r="N201" s="49"/>
      <c r="O201" s="45"/>
      <c r="P201" s="45"/>
      <c r="Q201" s="45"/>
      <c r="R201" s="45"/>
      <c r="S201" s="45"/>
      <c r="T201" s="50"/>
      <c r="U201" s="50"/>
      <c r="V201" s="50"/>
      <c r="W201" s="50"/>
      <c r="X201" s="50"/>
      <c r="Y201" s="50"/>
      <c r="Z201" s="50"/>
      <c r="AA201" s="46"/>
      <c r="AB201" s="46"/>
      <c r="AC201" s="46"/>
    </row>
    <row r="202" spans="2:29" ht="17.399999999999999" x14ac:dyDescent="0.3">
      <c r="B202" s="94"/>
      <c r="C202" s="46"/>
      <c r="D202" s="51"/>
      <c r="E202" s="60"/>
      <c r="F202" s="61"/>
      <c r="G202" s="61"/>
      <c r="H202" s="61"/>
      <c r="I202" s="61"/>
      <c r="J202" s="52"/>
      <c r="K202" s="45"/>
      <c r="L202" s="48"/>
      <c r="M202" s="48"/>
      <c r="N202" s="49"/>
      <c r="O202" s="45"/>
      <c r="P202" s="45"/>
      <c r="Q202" s="45"/>
      <c r="R202" s="45"/>
      <c r="S202" s="45"/>
      <c r="T202" s="50"/>
      <c r="U202" s="50"/>
      <c r="V202" s="50"/>
      <c r="W202" s="50"/>
      <c r="X202" s="50"/>
      <c r="Y202" s="50"/>
      <c r="Z202" s="50"/>
      <c r="AA202" s="46"/>
      <c r="AB202" s="46"/>
      <c r="AC202" s="46"/>
    </row>
    <row r="203" spans="2:29" ht="17.399999999999999" x14ac:dyDescent="0.3">
      <c r="B203" s="94"/>
      <c r="C203" s="46"/>
      <c r="D203" s="51"/>
      <c r="E203" s="60"/>
      <c r="F203" s="61"/>
      <c r="G203" s="61"/>
      <c r="H203" s="61"/>
      <c r="I203" s="61"/>
      <c r="J203" s="52"/>
      <c r="K203" s="45"/>
      <c r="L203" s="48"/>
      <c r="M203" s="48"/>
      <c r="N203" s="49"/>
      <c r="O203" s="45"/>
      <c r="P203" s="45"/>
      <c r="Q203" s="45"/>
      <c r="R203" s="45"/>
      <c r="S203" s="45"/>
      <c r="T203" s="50"/>
      <c r="U203" s="50"/>
      <c r="V203" s="50"/>
      <c r="W203" s="50"/>
      <c r="X203" s="50"/>
      <c r="Y203" s="50"/>
      <c r="Z203" s="50"/>
      <c r="AA203" s="46"/>
      <c r="AB203" s="46"/>
      <c r="AC203" s="46"/>
    </row>
    <row r="204" spans="2:29" ht="17.399999999999999" x14ac:dyDescent="0.3">
      <c r="B204" s="94"/>
      <c r="C204" s="46"/>
      <c r="D204" s="51"/>
      <c r="E204" s="60"/>
      <c r="F204" s="61"/>
      <c r="G204" s="61"/>
      <c r="H204" s="61"/>
      <c r="I204" s="61"/>
      <c r="J204" s="52"/>
      <c r="K204" s="45"/>
      <c r="L204" s="48"/>
      <c r="M204" s="48"/>
      <c r="N204" s="49"/>
      <c r="O204" s="45"/>
      <c r="P204" s="45"/>
      <c r="Q204" s="45"/>
      <c r="R204" s="45"/>
      <c r="S204" s="45"/>
      <c r="T204" s="50"/>
      <c r="U204" s="50"/>
      <c r="V204" s="50"/>
      <c r="W204" s="50"/>
      <c r="X204" s="50"/>
      <c r="Y204" s="50"/>
      <c r="Z204" s="50"/>
      <c r="AA204" s="46"/>
      <c r="AB204" s="46"/>
      <c r="AC204" s="46"/>
    </row>
    <row r="205" spans="2:29" ht="17.399999999999999" x14ac:dyDescent="0.3">
      <c r="B205" s="94"/>
      <c r="C205" s="46"/>
      <c r="D205" s="51"/>
      <c r="E205" s="60"/>
      <c r="F205" s="61"/>
      <c r="G205" s="61"/>
      <c r="H205" s="61"/>
      <c r="I205" s="61"/>
      <c r="J205" s="52"/>
      <c r="K205" s="45"/>
      <c r="L205" s="48"/>
      <c r="M205" s="48"/>
      <c r="N205" s="49"/>
      <c r="O205" s="45"/>
      <c r="P205" s="45"/>
      <c r="Q205" s="45"/>
      <c r="R205" s="45"/>
      <c r="S205" s="45"/>
      <c r="T205" s="50"/>
      <c r="U205" s="50"/>
      <c r="V205" s="50"/>
      <c r="W205" s="50"/>
      <c r="X205" s="50"/>
      <c r="Y205" s="50"/>
      <c r="Z205" s="50"/>
      <c r="AA205" s="46"/>
      <c r="AB205" s="46"/>
      <c r="AC205" s="46"/>
    </row>
    <row r="206" spans="2:29" ht="17.399999999999999" x14ac:dyDescent="0.3">
      <c r="B206" s="94"/>
      <c r="C206" s="46"/>
      <c r="D206" s="51"/>
      <c r="E206" s="60"/>
      <c r="F206" s="61"/>
      <c r="G206" s="61"/>
      <c r="H206" s="61"/>
      <c r="I206" s="61"/>
      <c r="J206" s="52"/>
      <c r="K206" s="45"/>
      <c r="L206" s="48"/>
      <c r="M206" s="48"/>
      <c r="N206" s="49"/>
      <c r="O206" s="45"/>
      <c r="P206" s="45"/>
      <c r="Q206" s="45"/>
      <c r="R206" s="45"/>
      <c r="S206" s="45"/>
      <c r="T206" s="50"/>
      <c r="U206" s="50"/>
      <c r="V206" s="50"/>
      <c r="W206" s="50"/>
      <c r="X206" s="50"/>
      <c r="Y206" s="50"/>
      <c r="Z206" s="50"/>
      <c r="AA206" s="46"/>
      <c r="AB206" s="46"/>
      <c r="AC206" s="46"/>
    </row>
    <row r="207" spans="2:29" ht="17.399999999999999" x14ac:dyDescent="0.3">
      <c r="B207" s="94"/>
      <c r="C207" s="46"/>
      <c r="D207" s="51"/>
      <c r="E207" s="60"/>
      <c r="F207" s="61"/>
      <c r="G207" s="61"/>
      <c r="H207" s="61"/>
      <c r="I207" s="61"/>
      <c r="J207" s="52"/>
      <c r="K207" s="45"/>
      <c r="L207" s="48"/>
      <c r="M207" s="48"/>
      <c r="N207" s="49"/>
      <c r="O207" s="45"/>
      <c r="P207" s="45"/>
      <c r="Q207" s="45"/>
      <c r="R207" s="45"/>
      <c r="S207" s="45"/>
      <c r="T207" s="50"/>
      <c r="U207" s="50"/>
      <c r="V207" s="50"/>
      <c r="W207" s="50"/>
      <c r="X207" s="50"/>
      <c r="Y207" s="50"/>
      <c r="Z207" s="50"/>
      <c r="AA207" s="46"/>
      <c r="AB207" s="46"/>
      <c r="AC207" s="46"/>
    </row>
    <row r="208" spans="2:29" ht="17.399999999999999" x14ac:dyDescent="0.3">
      <c r="B208" s="94"/>
      <c r="C208" s="46"/>
      <c r="D208" s="51"/>
      <c r="E208" s="60"/>
      <c r="F208" s="61"/>
      <c r="G208" s="61"/>
      <c r="H208" s="61"/>
      <c r="I208" s="61"/>
      <c r="J208" s="52"/>
      <c r="K208" s="45"/>
      <c r="L208" s="48"/>
      <c r="M208" s="48"/>
      <c r="N208" s="49"/>
      <c r="O208" s="45"/>
      <c r="P208" s="45"/>
      <c r="Q208" s="45"/>
      <c r="R208" s="45"/>
      <c r="S208" s="45"/>
      <c r="T208" s="50"/>
      <c r="U208" s="50"/>
      <c r="V208" s="50"/>
      <c r="W208" s="50"/>
      <c r="X208" s="50"/>
      <c r="Y208" s="50"/>
      <c r="Z208" s="50"/>
      <c r="AA208" s="46"/>
      <c r="AB208" s="46"/>
      <c r="AC208" s="46"/>
    </row>
    <row r="209" spans="2:29" ht="17.399999999999999" x14ac:dyDescent="0.3">
      <c r="B209" s="94"/>
      <c r="C209" s="46"/>
      <c r="D209" s="51"/>
      <c r="E209" s="60"/>
      <c r="F209" s="61"/>
      <c r="G209" s="61"/>
      <c r="H209" s="61"/>
      <c r="I209" s="61"/>
      <c r="J209" s="52"/>
      <c r="K209" s="45"/>
      <c r="L209" s="48"/>
      <c r="M209" s="48"/>
      <c r="N209" s="49"/>
      <c r="O209" s="45"/>
      <c r="P209" s="45"/>
      <c r="Q209" s="45"/>
      <c r="R209" s="45"/>
      <c r="S209" s="45"/>
      <c r="T209" s="50"/>
      <c r="U209" s="50"/>
      <c r="V209" s="50"/>
      <c r="W209" s="50"/>
      <c r="X209" s="50"/>
      <c r="Y209" s="50"/>
      <c r="Z209" s="50"/>
      <c r="AA209" s="46"/>
      <c r="AB209" s="46"/>
      <c r="AC209" s="46"/>
    </row>
    <row r="210" spans="2:29" ht="17.399999999999999" x14ac:dyDescent="0.3">
      <c r="B210" s="94"/>
      <c r="C210" s="46"/>
      <c r="D210" s="51"/>
      <c r="E210" s="60"/>
      <c r="F210" s="61"/>
      <c r="G210" s="61"/>
      <c r="H210" s="61"/>
      <c r="I210" s="61"/>
      <c r="J210" s="52"/>
      <c r="K210" s="45"/>
      <c r="L210" s="48"/>
      <c r="M210" s="48"/>
      <c r="N210" s="49"/>
      <c r="O210" s="45"/>
      <c r="P210" s="45"/>
      <c r="Q210" s="45"/>
      <c r="R210" s="45"/>
      <c r="S210" s="45"/>
      <c r="T210" s="50"/>
      <c r="U210" s="50"/>
      <c r="V210" s="50"/>
      <c r="W210" s="50"/>
      <c r="X210" s="50"/>
      <c r="Y210" s="50"/>
      <c r="Z210" s="50"/>
      <c r="AA210" s="46"/>
      <c r="AB210" s="46"/>
      <c r="AC210" s="46"/>
    </row>
    <row r="211" spans="2:29" ht="17.399999999999999" x14ac:dyDescent="0.3">
      <c r="B211" s="94"/>
      <c r="C211" s="46"/>
      <c r="D211" s="51"/>
      <c r="E211" s="60"/>
      <c r="F211" s="61"/>
      <c r="G211" s="61"/>
      <c r="H211" s="61"/>
      <c r="I211" s="61"/>
      <c r="J211" s="52"/>
      <c r="K211" s="45"/>
      <c r="L211" s="48"/>
      <c r="M211" s="48"/>
      <c r="N211" s="49"/>
      <c r="O211" s="45"/>
      <c r="P211" s="45"/>
      <c r="Q211" s="45"/>
      <c r="R211" s="45"/>
      <c r="S211" s="45"/>
      <c r="T211" s="50"/>
      <c r="U211" s="50"/>
      <c r="V211" s="50"/>
      <c r="W211" s="50"/>
      <c r="X211" s="50"/>
      <c r="Y211" s="50"/>
      <c r="Z211" s="50"/>
      <c r="AA211" s="46"/>
      <c r="AB211" s="46"/>
      <c r="AC211" s="46"/>
    </row>
    <row r="212" spans="2:29" ht="17.399999999999999" x14ac:dyDescent="0.3">
      <c r="B212" s="94"/>
      <c r="C212" s="46"/>
      <c r="D212" s="51"/>
      <c r="E212" s="60"/>
      <c r="F212" s="61"/>
      <c r="G212" s="61"/>
      <c r="H212" s="61"/>
      <c r="I212" s="61"/>
      <c r="J212" s="52"/>
      <c r="K212" s="45"/>
      <c r="L212" s="48"/>
      <c r="M212" s="48"/>
      <c r="N212" s="49"/>
      <c r="O212" s="45"/>
      <c r="P212" s="45"/>
      <c r="Q212" s="45"/>
      <c r="R212" s="45"/>
      <c r="S212" s="45"/>
      <c r="T212" s="50"/>
      <c r="U212" s="50"/>
      <c r="V212" s="50"/>
      <c r="W212" s="50"/>
      <c r="X212" s="50"/>
      <c r="Y212" s="50"/>
      <c r="Z212" s="50"/>
      <c r="AA212" s="46"/>
      <c r="AB212" s="46"/>
      <c r="AC212" s="46"/>
    </row>
    <row r="213" spans="2:29" ht="17.399999999999999" x14ac:dyDescent="0.3">
      <c r="B213" s="94"/>
      <c r="C213" s="46"/>
      <c r="D213" s="51"/>
      <c r="E213" s="60"/>
      <c r="F213" s="61"/>
      <c r="G213" s="61"/>
      <c r="H213" s="61"/>
      <c r="I213" s="61"/>
      <c r="J213" s="52"/>
      <c r="K213" s="45"/>
      <c r="L213" s="48"/>
      <c r="M213" s="48"/>
      <c r="N213" s="49"/>
      <c r="O213" s="45"/>
      <c r="P213" s="45"/>
      <c r="Q213" s="45"/>
      <c r="R213" s="45"/>
      <c r="S213" s="45"/>
      <c r="T213" s="50"/>
      <c r="U213" s="50"/>
      <c r="V213" s="50"/>
      <c r="W213" s="50"/>
      <c r="X213" s="50"/>
      <c r="Y213" s="50"/>
      <c r="Z213" s="50"/>
      <c r="AA213" s="46"/>
      <c r="AB213" s="46"/>
      <c r="AC213" s="46"/>
    </row>
    <row r="214" spans="2:29" ht="17.399999999999999" x14ac:dyDescent="0.3">
      <c r="B214" s="94"/>
      <c r="C214" s="46"/>
      <c r="D214" s="51"/>
      <c r="E214" s="60"/>
      <c r="F214" s="61"/>
      <c r="G214" s="61"/>
      <c r="H214" s="61"/>
      <c r="I214" s="61"/>
      <c r="J214" s="52"/>
      <c r="K214" s="45"/>
      <c r="L214" s="48"/>
      <c r="M214" s="48"/>
      <c r="N214" s="49"/>
      <c r="O214" s="45"/>
      <c r="P214" s="45"/>
      <c r="Q214" s="45"/>
      <c r="R214" s="45"/>
      <c r="S214" s="45"/>
      <c r="T214" s="50"/>
      <c r="U214" s="50"/>
      <c r="V214" s="50"/>
      <c r="W214" s="50"/>
      <c r="X214" s="50"/>
      <c r="Y214" s="50"/>
      <c r="Z214" s="50"/>
      <c r="AA214" s="46"/>
      <c r="AB214" s="46"/>
      <c r="AC214" s="46"/>
    </row>
    <row r="215" spans="2:29" ht="17.399999999999999" x14ac:dyDescent="0.3">
      <c r="B215" s="94"/>
      <c r="C215" s="46"/>
      <c r="D215" s="51"/>
      <c r="E215" s="60"/>
      <c r="F215" s="61"/>
      <c r="G215" s="61"/>
      <c r="H215" s="61"/>
      <c r="I215" s="61"/>
      <c r="J215" s="52"/>
      <c r="K215" s="45"/>
      <c r="L215" s="48"/>
      <c r="M215" s="48"/>
      <c r="N215" s="49"/>
      <c r="O215" s="45"/>
      <c r="P215" s="45"/>
      <c r="Q215" s="45"/>
      <c r="R215" s="45"/>
      <c r="S215" s="45"/>
      <c r="T215" s="50"/>
      <c r="U215" s="50"/>
      <c r="V215" s="50"/>
      <c r="W215" s="50"/>
      <c r="X215" s="50"/>
      <c r="Y215" s="50"/>
      <c r="Z215" s="50"/>
      <c r="AA215" s="46"/>
      <c r="AB215" s="46"/>
      <c r="AC215" s="46"/>
    </row>
    <row r="216" spans="2:29" ht="17.399999999999999" x14ac:dyDescent="0.3">
      <c r="B216" s="94"/>
      <c r="C216" s="46"/>
      <c r="D216" s="51"/>
      <c r="E216" s="60"/>
      <c r="F216" s="61"/>
      <c r="G216" s="61"/>
      <c r="H216" s="61"/>
      <c r="I216" s="61"/>
      <c r="J216" s="52"/>
      <c r="K216" s="45"/>
      <c r="L216" s="48"/>
      <c r="M216" s="48"/>
      <c r="N216" s="49"/>
      <c r="O216" s="45"/>
      <c r="P216" s="45"/>
      <c r="Q216" s="45"/>
      <c r="R216" s="45"/>
      <c r="S216" s="45"/>
      <c r="T216" s="50"/>
      <c r="U216" s="50"/>
      <c r="V216" s="50"/>
      <c r="W216" s="50"/>
      <c r="X216" s="50"/>
      <c r="Y216" s="50"/>
      <c r="Z216" s="50"/>
      <c r="AA216" s="46"/>
      <c r="AB216" s="46"/>
      <c r="AC216" s="46"/>
    </row>
    <row r="217" spans="2:29" ht="17.399999999999999" x14ac:dyDescent="0.3">
      <c r="B217" s="94"/>
      <c r="C217" s="46"/>
      <c r="D217" s="51"/>
      <c r="E217" s="60"/>
      <c r="F217" s="61"/>
      <c r="G217" s="61"/>
      <c r="H217" s="61"/>
      <c r="I217" s="61"/>
      <c r="J217" s="52"/>
      <c r="K217" s="45"/>
      <c r="L217" s="48"/>
      <c r="M217" s="48"/>
      <c r="N217" s="49"/>
      <c r="O217" s="45"/>
      <c r="P217" s="45"/>
      <c r="Q217" s="45"/>
      <c r="R217" s="45"/>
      <c r="S217" s="45"/>
      <c r="T217" s="50"/>
      <c r="U217" s="50"/>
      <c r="V217" s="50"/>
      <c r="W217" s="50"/>
      <c r="X217" s="50"/>
      <c r="Y217" s="50"/>
      <c r="Z217" s="50"/>
      <c r="AA217" s="46"/>
      <c r="AB217" s="46"/>
      <c r="AC217" s="46"/>
    </row>
    <row r="218" spans="2:29" ht="17.399999999999999" x14ac:dyDescent="0.3">
      <c r="B218" s="94"/>
      <c r="C218" s="46"/>
      <c r="D218" s="51"/>
      <c r="E218" s="60"/>
      <c r="F218" s="61"/>
      <c r="G218" s="61"/>
      <c r="H218" s="61"/>
      <c r="I218" s="61"/>
      <c r="J218" s="52"/>
      <c r="K218" s="45"/>
      <c r="L218" s="48"/>
      <c r="M218" s="48"/>
      <c r="N218" s="49"/>
      <c r="O218" s="45"/>
      <c r="P218" s="45"/>
      <c r="Q218" s="45"/>
      <c r="R218" s="45"/>
      <c r="S218" s="45"/>
      <c r="T218" s="50"/>
      <c r="U218" s="50"/>
      <c r="V218" s="50"/>
      <c r="W218" s="50"/>
      <c r="X218" s="50"/>
      <c r="Y218" s="50"/>
      <c r="Z218" s="50"/>
      <c r="AA218" s="46"/>
      <c r="AB218" s="46"/>
      <c r="AC218" s="46"/>
    </row>
    <row r="219" spans="2:29" ht="17.399999999999999" x14ac:dyDescent="0.3">
      <c r="B219" s="94"/>
      <c r="C219" s="46"/>
      <c r="D219" s="51"/>
      <c r="E219" s="60"/>
      <c r="F219" s="61"/>
      <c r="G219" s="61"/>
      <c r="H219" s="61"/>
      <c r="I219" s="61"/>
      <c r="J219" s="52"/>
      <c r="K219" s="45"/>
      <c r="L219" s="48"/>
      <c r="M219" s="48"/>
      <c r="N219" s="49"/>
      <c r="O219" s="45"/>
      <c r="P219" s="45"/>
      <c r="Q219" s="45"/>
      <c r="R219" s="45"/>
      <c r="S219" s="45"/>
      <c r="T219" s="50"/>
      <c r="U219" s="50"/>
      <c r="V219" s="50"/>
      <c r="W219" s="50"/>
      <c r="X219" s="50"/>
      <c r="Y219" s="50"/>
      <c r="Z219" s="50"/>
      <c r="AA219" s="46"/>
      <c r="AB219" s="46"/>
      <c r="AC219" s="46"/>
    </row>
    <row r="220" spans="2:29" ht="17.399999999999999" x14ac:dyDescent="0.3">
      <c r="B220" s="94"/>
      <c r="C220" s="46"/>
      <c r="D220" s="51"/>
      <c r="E220" s="60"/>
      <c r="F220" s="61"/>
      <c r="G220" s="61"/>
      <c r="H220" s="61"/>
      <c r="I220" s="61"/>
      <c r="J220" s="52"/>
      <c r="K220" s="45"/>
      <c r="L220" s="48"/>
      <c r="M220" s="48"/>
      <c r="N220" s="49"/>
      <c r="O220" s="45"/>
      <c r="P220" s="45"/>
      <c r="Q220" s="45"/>
      <c r="R220" s="45"/>
      <c r="S220" s="45"/>
      <c r="T220" s="50"/>
      <c r="U220" s="50"/>
      <c r="V220" s="50"/>
      <c r="W220" s="50"/>
      <c r="X220" s="50"/>
      <c r="Y220" s="50"/>
      <c r="Z220" s="50"/>
      <c r="AA220" s="46"/>
      <c r="AB220" s="46"/>
      <c r="AC220" s="46"/>
    </row>
    <row r="221" spans="2:29" ht="17.399999999999999" x14ac:dyDescent="0.3">
      <c r="B221" s="94"/>
      <c r="C221" s="46"/>
      <c r="D221" s="51"/>
      <c r="E221" s="60"/>
      <c r="F221" s="61"/>
      <c r="G221" s="61"/>
      <c r="H221" s="61"/>
      <c r="I221" s="61"/>
      <c r="J221" s="52"/>
      <c r="K221" s="45"/>
      <c r="L221" s="48"/>
      <c r="M221" s="48"/>
      <c r="N221" s="49"/>
      <c r="O221" s="45"/>
      <c r="P221" s="45"/>
      <c r="Q221" s="45"/>
      <c r="R221" s="45"/>
      <c r="S221" s="45"/>
      <c r="T221" s="50"/>
      <c r="U221" s="50"/>
      <c r="V221" s="50"/>
      <c r="W221" s="50"/>
      <c r="X221" s="50"/>
      <c r="Y221" s="50"/>
      <c r="Z221" s="50"/>
      <c r="AA221" s="46"/>
      <c r="AB221" s="46"/>
      <c r="AC221" s="46"/>
    </row>
    <row r="222" spans="2:29" ht="17.399999999999999" x14ac:dyDescent="0.3">
      <c r="B222" s="94"/>
      <c r="C222" s="46"/>
      <c r="D222" s="51"/>
      <c r="E222" s="60"/>
      <c r="F222" s="61"/>
      <c r="G222" s="61"/>
      <c r="H222" s="61"/>
      <c r="I222" s="61"/>
      <c r="J222" s="52"/>
      <c r="K222" s="45"/>
      <c r="L222" s="48"/>
      <c r="M222" s="48"/>
      <c r="N222" s="49"/>
      <c r="O222" s="45"/>
      <c r="P222" s="45"/>
      <c r="Q222" s="45"/>
      <c r="R222" s="45"/>
      <c r="S222" s="45"/>
      <c r="T222" s="50"/>
      <c r="U222" s="50"/>
      <c r="V222" s="50"/>
      <c r="W222" s="50"/>
      <c r="X222" s="50"/>
      <c r="Y222" s="50"/>
      <c r="Z222" s="50"/>
      <c r="AA222" s="46"/>
      <c r="AB222" s="46"/>
      <c r="AC222" s="46"/>
    </row>
    <row r="223" spans="2:29" ht="17.399999999999999" x14ac:dyDescent="0.3">
      <c r="B223" s="94"/>
      <c r="C223" s="46"/>
      <c r="D223" s="51"/>
      <c r="E223" s="60"/>
      <c r="F223" s="61"/>
      <c r="G223" s="61"/>
      <c r="H223" s="61"/>
      <c r="I223" s="61"/>
      <c r="J223" s="52"/>
      <c r="K223" s="45"/>
      <c r="L223" s="48"/>
      <c r="M223" s="48"/>
      <c r="N223" s="49"/>
      <c r="O223" s="45"/>
      <c r="P223" s="45"/>
      <c r="Q223" s="45"/>
      <c r="R223" s="45"/>
      <c r="S223" s="45"/>
      <c r="T223" s="50"/>
      <c r="U223" s="50"/>
      <c r="V223" s="50"/>
      <c r="W223" s="50"/>
      <c r="X223" s="50"/>
      <c r="Y223" s="50"/>
      <c r="Z223" s="50"/>
      <c r="AA223" s="46"/>
      <c r="AB223" s="46"/>
      <c r="AC223" s="46"/>
    </row>
    <row r="224" spans="2:29" ht="17.399999999999999" x14ac:dyDescent="0.3">
      <c r="B224" s="94"/>
      <c r="C224" s="46"/>
      <c r="D224" s="51"/>
      <c r="E224" s="60"/>
      <c r="F224" s="61"/>
      <c r="G224" s="61"/>
      <c r="H224" s="61"/>
      <c r="I224" s="61"/>
      <c r="J224" s="52"/>
      <c r="K224" s="45"/>
      <c r="L224" s="48"/>
      <c r="M224" s="48"/>
      <c r="N224" s="49"/>
      <c r="O224" s="45"/>
      <c r="P224" s="45"/>
      <c r="Q224" s="45"/>
      <c r="R224" s="45"/>
      <c r="S224" s="45"/>
      <c r="T224" s="50"/>
      <c r="U224" s="50"/>
      <c r="V224" s="50"/>
      <c r="W224" s="50"/>
      <c r="X224" s="50"/>
      <c r="Y224" s="50"/>
      <c r="Z224" s="50"/>
      <c r="AA224" s="46"/>
      <c r="AB224" s="46"/>
      <c r="AC224" s="46"/>
    </row>
    <row r="225" spans="2:29" ht="17.399999999999999" x14ac:dyDescent="0.3">
      <c r="B225" s="94"/>
      <c r="C225" s="46"/>
      <c r="D225" s="51"/>
      <c r="E225" s="60"/>
      <c r="F225" s="61"/>
      <c r="G225" s="61"/>
      <c r="H225" s="61"/>
      <c r="I225" s="61"/>
      <c r="J225" s="52"/>
      <c r="K225" s="45"/>
      <c r="L225" s="48"/>
      <c r="M225" s="48"/>
      <c r="N225" s="49"/>
      <c r="O225" s="45"/>
      <c r="P225" s="45"/>
      <c r="Q225" s="45"/>
      <c r="R225" s="45"/>
      <c r="S225" s="45"/>
      <c r="T225" s="50"/>
      <c r="U225" s="50"/>
      <c r="V225" s="50"/>
      <c r="W225" s="50"/>
      <c r="X225" s="50"/>
      <c r="Y225" s="50"/>
      <c r="Z225" s="50"/>
      <c r="AA225" s="46"/>
      <c r="AB225" s="46"/>
      <c r="AC225" s="46"/>
    </row>
    <row r="226" spans="2:29" ht="17.399999999999999" x14ac:dyDescent="0.3">
      <c r="B226" s="94"/>
      <c r="C226" s="46"/>
      <c r="D226" s="51"/>
      <c r="E226" s="60"/>
      <c r="F226" s="61"/>
      <c r="G226" s="61"/>
      <c r="H226" s="61"/>
      <c r="I226" s="61"/>
      <c r="J226" s="52"/>
      <c r="K226" s="45"/>
      <c r="L226" s="48"/>
      <c r="M226" s="48"/>
      <c r="N226" s="49"/>
      <c r="O226" s="45"/>
      <c r="P226" s="45"/>
      <c r="Q226" s="45"/>
      <c r="R226" s="45"/>
      <c r="S226" s="45"/>
      <c r="T226" s="50"/>
      <c r="U226" s="50"/>
      <c r="V226" s="50"/>
      <c r="W226" s="50"/>
      <c r="X226" s="50"/>
      <c r="Y226" s="50"/>
      <c r="Z226" s="50"/>
      <c r="AA226" s="46"/>
      <c r="AB226" s="46"/>
      <c r="AC226" s="46"/>
    </row>
    <row r="227" spans="2:29" ht="17.399999999999999" x14ac:dyDescent="0.3">
      <c r="B227" s="94"/>
      <c r="C227" s="46"/>
      <c r="D227" s="51"/>
      <c r="E227" s="60"/>
      <c r="F227" s="61"/>
      <c r="G227" s="61"/>
      <c r="H227" s="61"/>
      <c r="I227" s="61"/>
      <c r="J227" s="52"/>
      <c r="K227" s="45"/>
      <c r="L227" s="48"/>
      <c r="M227" s="48"/>
      <c r="N227" s="49"/>
      <c r="O227" s="45"/>
      <c r="P227" s="45"/>
      <c r="Q227" s="45"/>
      <c r="R227" s="45"/>
      <c r="S227" s="45"/>
      <c r="T227" s="50"/>
      <c r="U227" s="50"/>
      <c r="V227" s="50"/>
      <c r="W227" s="50"/>
      <c r="X227" s="50"/>
      <c r="Y227" s="50"/>
      <c r="Z227" s="50"/>
      <c r="AA227" s="46"/>
      <c r="AB227" s="46"/>
      <c r="AC227" s="46"/>
    </row>
    <row r="228" spans="2:29" ht="17.399999999999999" x14ac:dyDescent="0.3">
      <c r="B228" s="94"/>
      <c r="C228" s="46"/>
      <c r="D228" s="51"/>
      <c r="E228" s="60"/>
      <c r="F228" s="61"/>
      <c r="G228" s="61"/>
      <c r="H228" s="61"/>
      <c r="I228" s="61"/>
      <c r="J228" s="52"/>
      <c r="K228" s="45"/>
      <c r="L228" s="48"/>
      <c r="M228" s="48"/>
      <c r="N228" s="49"/>
      <c r="O228" s="45"/>
      <c r="P228" s="45"/>
      <c r="Q228" s="45"/>
      <c r="R228" s="45"/>
      <c r="S228" s="45"/>
      <c r="T228" s="50"/>
      <c r="U228" s="50"/>
      <c r="V228" s="50"/>
      <c r="W228" s="50"/>
      <c r="X228" s="50"/>
      <c r="Y228" s="50"/>
      <c r="Z228" s="50"/>
      <c r="AA228" s="46"/>
      <c r="AB228" s="46"/>
      <c r="AC228" s="46"/>
    </row>
    <row r="229" spans="2:29" ht="17.399999999999999" x14ac:dyDescent="0.3">
      <c r="B229" s="94"/>
      <c r="C229" s="46"/>
      <c r="D229" s="51"/>
      <c r="E229" s="60"/>
      <c r="F229" s="61"/>
      <c r="G229" s="61"/>
      <c r="H229" s="61"/>
      <c r="I229" s="61"/>
      <c r="J229" s="52"/>
      <c r="K229" s="45"/>
      <c r="L229" s="48"/>
      <c r="M229" s="48"/>
      <c r="N229" s="49"/>
      <c r="O229" s="45"/>
      <c r="P229" s="45"/>
      <c r="Q229" s="45"/>
      <c r="R229" s="45"/>
      <c r="S229" s="45"/>
      <c r="T229" s="50"/>
      <c r="U229" s="50"/>
      <c r="V229" s="50"/>
      <c r="W229" s="50"/>
      <c r="X229" s="50"/>
      <c r="Y229" s="50"/>
      <c r="Z229" s="50"/>
      <c r="AA229" s="46"/>
      <c r="AB229" s="46"/>
      <c r="AC229" s="46"/>
    </row>
    <row r="230" spans="2:29" ht="17.399999999999999" x14ac:dyDescent="0.3">
      <c r="B230" s="94"/>
      <c r="C230" s="46"/>
      <c r="D230" s="51"/>
      <c r="E230" s="60"/>
      <c r="F230" s="61"/>
      <c r="G230" s="61"/>
      <c r="H230" s="61"/>
      <c r="I230" s="61"/>
      <c r="J230" s="52"/>
      <c r="K230" s="45"/>
      <c r="L230" s="48"/>
      <c r="M230" s="48"/>
      <c r="N230" s="49"/>
      <c r="O230" s="45"/>
      <c r="P230" s="45"/>
      <c r="Q230" s="45"/>
      <c r="R230" s="45"/>
      <c r="S230" s="45"/>
      <c r="T230" s="50"/>
      <c r="U230" s="50"/>
      <c r="V230" s="50"/>
      <c r="W230" s="50"/>
      <c r="X230" s="50"/>
      <c r="Y230" s="50"/>
      <c r="Z230" s="50"/>
      <c r="AA230" s="46"/>
      <c r="AB230" s="46"/>
      <c r="AC230" s="46"/>
    </row>
    <row r="231" spans="2:29" ht="17.399999999999999" x14ac:dyDescent="0.3">
      <c r="B231" s="94"/>
      <c r="C231" s="46"/>
      <c r="D231" s="51"/>
      <c r="E231" s="60"/>
      <c r="F231" s="61"/>
      <c r="G231" s="61"/>
      <c r="H231" s="61"/>
      <c r="I231" s="61"/>
      <c r="J231" s="52"/>
      <c r="K231" s="45"/>
      <c r="L231" s="48"/>
      <c r="M231" s="48"/>
      <c r="N231" s="49"/>
      <c r="O231" s="45"/>
      <c r="P231" s="45"/>
      <c r="Q231" s="45"/>
      <c r="R231" s="45"/>
      <c r="S231" s="45"/>
      <c r="T231" s="50"/>
      <c r="U231" s="50"/>
      <c r="V231" s="50"/>
      <c r="W231" s="50"/>
      <c r="X231" s="50"/>
      <c r="Y231" s="50"/>
      <c r="Z231" s="50"/>
      <c r="AA231" s="46"/>
      <c r="AB231" s="46"/>
      <c r="AC231" s="46"/>
    </row>
    <row r="232" spans="2:29" ht="17.399999999999999" x14ac:dyDescent="0.3">
      <c r="B232" s="94"/>
      <c r="C232" s="46"/>
      <c r="D232" s="51"/>
      <c r="E232" s="60"/>
      <c r="F232" s="61"/>
      <c r="G232" s="61"/>
      <c r="H232" s="61"/>
      <c r="I232" s="61"/>
      <c r="J232" s="52"/>
      <c r="K232" s="45"/>
      <c r="L232" s="48"/>
      <c r="M232" s="48"/>
      <c r="N232" s="49"/>
      <c r="O232" s="45"/>
      <c r="P232" s="45"/>
      <c r="Q232" s="45"/>
      <c r="R232" s="45"/>
      <c r="S232" s="45"/>
      <c r="T232" s="50"/>
      <c r="U232" s="50"/>
      <c r="V232" s="50"/>
      <c r="W232" s="50"/>
      <c r="X232" s="50"/>
      <c r="Y232" s="50"/>
      <c r="Z232" s="50"/>
      <c r="AA232" s="46"/>
      <c r="AB232" s="46"/>
      <c r="AC232" s="46"/>
    </row>
    <row r="233" spans="2:29" ht="17.399999999999999" x14ac:dyDescent="0.3">
      <c r="B233" s="94"/>
      <c r="C233" s="46"/>
      <c r="D233" s="51"/>
      <c r="E233" s="60"/>
      <c r="F233" s="61"/>
      <c r="G233" s="61"/>
      <c r="H233" s="61"/>
      <c r="I233" s="61"/>
      <c r="J233" s="52"/>
      <c r="K233" s="45"/>
      <c r="L233" s="48"/>
      <c r="M233" s="48"/>
      <c r="N233" s="49"/>
      <c r="O233" s="45"/>
      <c r="P233" s="45"/>
      <c r="Q233" s="45"/>
      <c r="R233" s="45"/>
      <c r="S233" s="45"/>
      <c r="T233" s="50"/>
      <c r="U233" s="50"/>
      <c r="V233" s="50"/>
      <c r="W233" s="50"/>
      <c r="X233" s="50"/>
      <c r="Y233" s="50"/>
      <c r="Z233" s="50"/>
      <c r="AA233" s="46"/>
      <c r="AB233" s="46"/>
      <c r="AC233" s="46"/>
    </row>
    <row r="234" spans="2:29" ht="17.399999999999999" x14ac:dyDescent="0.3">
      <c r="B234" s="94"/>
      <c r="C234" s="46"/>
      <c r="D234" s="51"/>
      <c r="E234" s="60"/>
      <c r="F234" s="61"/>
      <c r="G234" s="61"/>
      <c r="H234" s="61"/>
      <c r="I234" s="61"/>
      <c r="J234" s="52"/>
      <c r="K234" s="45"/>
      <c r="L234" s="48"/>
      <c r="M234" s="48"/>
      <c r="N234" s="49"/>
      <c r="O234" s="45"/>
      <c r="P234" s="45"/>
      <c r="Q234" s="45"/>
      <c r="R234" s="45"/>
      <c r="S234" s="45"/>
      <c r="T234" s="50"/>
      <c r="U234" s="50"/>
      <c r="V234" s="50"/>
      <c r="W234" s="50"/>
      <c r="X234" s="50"/>
      <c r="Y234" s="50"/>
      <c r="Z234" s="50"/>
      <c r="AA234" s="46"/>
      <c r="AB234" s="46"/>
      <c r="AC234" s="46"/>
    </row>
    <row r="235" spans="2:29" ht="17.399999999999999" x14ac:dyDescent="0.3">
      <c r="B235" s="94"/>
      <c r="C235" s="46"/>
      <c r="D235" s="51"/>
      <c r="E235" s="60"/>
      <c r="F235" s="61"/>
      <c r="G235" s="61"/>
      <c r="H235" s="61"/>
      <c r="I235" s="61"/>
      <c r="J235" s="52"/>
      <c r="K235" s="45"/>
      <c r="L235" s="48"/>
      <c r="M235" s="48"/>
      <c r="N235" s="49"/>
      <c r="O235" s="45"/>
      <c r="P235" s="45"/>
      <c r="Q235" s="45"/>
      <c r="R235" s="45"/>
      <c r="S235" s="45"/>
      <c r="T235" s="50"/>
      <c r="U235" s="50"/>
      <c r="V235" s="50"/>
      <c r="W235" s="50"/>
      <c r="X235" s="50"/>
      <c r="Y235" s="50"/>
      <c r="Z235" s="50"/>
      <c r="AA235" s="46"/>
      <c r="AB235" s="46"/>
      <c r="AC235" s="46"/>
    </row>
    <row r="236" spans="2:29" ht="17.399999999999999" x14ac:dyDescent="0.3">
      <c r="B236" s="94"/>
      <c r="C236" s="46"/>
      <c r="D236" s="51"/>
      <c r="E236" s="60"/>
      <c r="F236" s="61"/>
      <c r="G236" s="61"/>
      <c r="H236" s="61"/>
      <c r="I236" s="61"/>
      <c r="J236" s="52"/>
      <c r="K236" s="45"/>
      <c r="L236" s="48"/>
      <c r="M236" s="48"/>
      <c r="N236" s="49"/>
      <c r="O236" s="45"/>
      <c r="P236" s="45"/>
      <c r="Q236" s="45"/>
      <c r="R236" s="45"/>
      <c r="S236" s="45"/>
      <c r="T236" s="50"/>
      <c r="U236" s="50"/>
      <c r="V236" s="50"/>
      <c r="W236" s="50"/>
      <c r="X236" s="50"/>
      <c r="Y236" s="50"/>
      <c r="Z236" s="50"/>
      <c r="AA236" s="46"/>
      <c r="AB236" s="46"/>
      <c r="AC236" s="46"/>
    </row>
    <row r="237" spans="2:29" ht="17.399999999999999" x14ac:dyDescent="0.3">
      <c r="B237" s="94"/>
      <c r="C237" s="46"/>
      <c r="D237" s="45"/>
      <c r="E237" s="62"/>
      <c r="F237" s="63"/>
      <c r="G237" s="63"/>
      <c r="H237" s="63"/>
      <c r="I237" s="63"/>
      <c r="J237" s="47"/>
      <c r="K237" s="45"/>
      <c r="L237" s="48"/>
      <c r="M237" s="48"/>
      <c r="N237" s="49"/>
      <c r="O237" s="45"/>
      <c r="P237" s="45"/>
      <c r="Q237" s="45"/>
      <c r="R237" s="45"/>
      <c r="S237" s="45"/>
      <c r="T237" s="50"/>
      <c r="U237" s="50"/>
      <c r="V237" s="50"/>
      <c r="W237" s="50"/>
      <c r="X237" s="50"/>
      <c r="Y237" s="50"/>
      <c r="Z237" s="50"/>
      <c r="AA237" s="46"/>
      <c r="AB237" s="46"/>
      <c r="AC237" s="46"/>
    </row>
    <row r="238" spans="2:29" ht="17.399999999999999" x14ac:dyDescent="0.3">
      <c r="B238" s="94"/>
      <c r="C238" s="46"/>
      <c r="D238" s="45"/>
      <c r="E238" s="62"/>
      <c r="F238" s="63"/>
      <c r="G238" s="63"/>
      <c r="H238" s="63"/>
      <c r="I238" s="63"/>
      <c r="J238" s="47"/>
      <c r="K238" s="45"/>
      <c r="L238" s="48"/>
      <c r="M238" s="48"/>
      <c r="N238" s="49"/>
      <c r="O238" s="45"/>
      <c r="P238" s="45"/>
      <c r="Q238" s="45"/>
      <c r="R238" s="45"/>
      <c r="S238" s="45"/>
      <c r="T238" s="50"/>
      <c r="U238" s="50"/>
      <c r="V238" s="50"/>
      <c r="W238" s="50"/>
      <c r="X238" s="50"/>
      <c r="Y238" s="50"/>
      <c r="Z238" s="50"/>
      <c r="AA238" s="46"/>
      <c r="AB238" s="46"/>
      <c r="AC238" s="46"/>
    </row>
  </sheetData>
  <mergeCells count="135">
    <mergeCell ref="D138:AC138"/>
    <mergeCell ref="D126:AC126"/>
    <mergeCell ref="B128:B129"/>
    <mergeCell ref="B66:B67"/>
    <mergeCell ref="B78:B79"/>
    <mergeCell ref="B130:B131"/>
    <mergeCell ref="M128:M129"/>
    <mergeCell ref="N128:N129"/>
    <mergeCell ref="J128:J129"/>
    <mergeCell ref="C128:C129"/>
    <mergeCell ref="D128:D129"/>
    <mergeCell ref="D130:D131"/>
    <mergeCell ref="E130:E131"/>
    <mergeCell ref="E128:E129"/>
    <mergeCell ref="F128:F129"/>
    <mergeCell ref="G128:G129"/>
    <mergeCell ref="H128:H129"/>
    <mergeCell ref="I128:I129"/>
    <mergeCell ref="C96:AC96"/>
    <mergeCell ref="C120:AC120"/>
    <mergeCell ref="C66:AC66"/>
    <mergeCell ref="O130:O131"/>
    <mergeCell ref="P130:P131"/>
    <mergeCell ref="Q130:Q131"/>
    <mergeCell ref="R130:R131"/>
    <mergeCell ref="S130:S131"/>
    <mergeCell ref="B137:B138"/>
    <mergeCell ref="C137:AC137"/>
    <mergeCell ref="W130:W131"/>
    <mergeCell ref="V130:V131"/>
    <mergeCell ref="U130:U131"/>
    <mergeCell ref="T130:T131"/>
    <mergeCell ref="B114:B115"/>
    <mergeCell ref="C114:AC114"/>
    <mergeCell ref="C115:AC115"/>
    <mergeCell ref="M130:M131"/>
    <mergeCell ref="N130:N131"/>
    <mergeCell ref="K130:K131"/>
    <mergeCell ref="AB130:AB131"/>
    <mergeCell ref="AC130:AC131"/>
    <mergeCell ref="AB128:AB129"/>
    <mergeCell ref="AC128:AC129"/>
    <mergeCell ref="B125:B126"/>
    <mergeCell ref="F130:F131"/>
    <mergeCell ref="G130:G131"/>
    <mergeCell ref="H130:H131"/>
    <mergeCell ref="I130:I131"/>
    <mergeCell ref="J130:J131"/>
    <mergeCell ref="B85:B86"/>
    <mergeCell ref="B120:B121"/>
    <mergeCell ref="D50:AC50"/>
    <mergeCell ref="D59:AC59"/>
    <mergeCell ref="C58:AC58"/>
    <mergeCell ref="D30:AC30"/>
    <mergeCell ref="D86:AC86"/>
    <mergeCell ref="D97:AC97"/>
    <mergeCell ref="D121:AC121"/>
    <mergeCell ref="B96:B98"/>
    <mergeCell ref="C98:AC98"/>
    <mergeCell ref="B110:B111"/>
    <mergeCell ref="C110:AC110"/>
    <mergeCell ref="C111:AC111"/>
    <mergeCell ref="D67:AC67"/>
    <mergeCell ref="D79:AC79"/>
    <mergeCell ref="B5:B6"/>
    <mergeCell ref="B7:B8"/>
    <mergeCell ref="B15:B16"/>
    <mergeCell ref="B19:B20"/>
    <mergeCell ref="B29:B30"/>
    <mergeCell ref="D16:AA16"/>
    <mergeCell ref="B49:B50"/>
    <mergeCell ref="B58:B59"/>
    <mergeCell ref="O5:O6"/>
    <mergeCell ref="Y5:Y6"/>
    <mergeCell ref="T5:V5"/>
    <mergeCell ref="D8:AC8"/>
    <mergeCell ref="D20:AC20"/>
    <mergeCell ref="C5:C6"/>
    <mergeCell ref="K5:K6"/>
    <mergeCell ref="J5:J6"/>
    <mergeCell ref="D5:D6"/>
    <mergeCell ref="E5:I5"/>
    <mergeCell ref="L5:N5"/>
    <mergeCell ref="P5:P6"/>
    <mergeCell ref="Q5:Q6"/>
    <mergeCell ref="R5:R6"/>
    <mergeCell ref="S5:S6"/>
    <mergeCell ref="AA128:AA129"/>
    <mergeCell ref="Z128:Z129"/>
    <mergeCell ref="W128:W129"/>
    <mergeCell ref="X128:X129"/>
    <mergeCell ref="Y128:Y129"/>
    <mergeCell ref="W4:Z4"/>
    <mergeCell ref="AA4:AC4"/>
    <mergeCell ref="X5:X6"/>
    <mergeCell ref="W5:W6"/>
    <mergeCell ref="AB5:AB6"/>
    <mergeCell ref="AA5:AA6"/>
    <mergeCell ref="Z5:Z6"/>
    <mergeCell ref="AC5:AC6"/>
    <mergeCell ref="C1:E3"/>
    <mergeCell ref="F1:U1"/>
    <mergeCell ref="V1:AD1"/>
    <mergeCell ref="F2:U2"/>
    <mergeCell ref="V2:AA2"/>
    <mergeCell ref="AB2:AD2"/>
    <mergeCell ref="F3:U3"/>
    <mergeCell ref="V3:AD3"/>
    <mergeCell ref="C4:K4"/>
    <mergeCell ref="O4:V4"/>
    <mergeCell ref="L4:N4"/>
    <mergeCell ref="L130:L131"/>
    <mergeCell ref="C78:AC78"/>
    <mergeCell ref="C85:AC85"/>
    <mergeCell ref="C7:AC7"/>
    <mergeCell ref="C49:AC49"/>
    <mergeCell ref="C15:AC15"/>
    <mergeCell ref="C19:AC19"/>
    <mergeCell ref="C29:AC29"/>
    <mergeCell ref="C130:C131"/>
    <mergeCell ref="AA130:AA131"/>
    <mergeCell ref="Z130:Z131"/>
    <mergeCell ref="Y130:Y131"/>
    <mergeCell ref="X130:X131"/>
    <mergeCell ref="C125:AC125"/>
    <mergeCell ref="K128:K129"/>
    <mergeCell ref="L128:L129"/>
    <mergeCell ref="Q128:Q129"/>
    <mergeCell ref="R128:R129"/>
    <mergeCell ref="S128:S129"/>
    <mergeCell ref="T128:T129"/>
    <mergeCell ref="U128:U129"/>
    <mergeCell ref="V128:V129"/>
    <mergeCell ref="P128:P129"/>
    <mergeCell ref="O128:O129"/>
  </mergeCells>
  <conditionalFormatting sqref="M100">
    <cfRule type="cellIs" dxfId="26" priority="13" stopIfTrue="1" operator="between">
      <formula>15</formula>
      <formula>20</formula>
    </cfRule>
    <cfRule type="cellIs" dxfId="25" priority="14" stopIfTrue="1" operator="between">
      <formula>30</formula>
      <formula>40</formula>
    </cfRule>
    <cfRule type="cellIs" dxfId="24" priority="15" stopIfTrue="1" operator="between">
      <formula>60</formula>
      <formula>60</formula>
    </cfRule>
  </conditionalFormatting>
  <conditionalFormatting sqref="M21:N28">
    <cfRule type="cellIs" dxfId="23" priority="4" stopIfTrue="1" operator="between">
      <formula>15</formula>
      <formula>20</formula>
    </cfRule>
    <cfRule type="cellIs" dxfId="22" priority="5" stopIfTrue="1" operator="between">
      <formula>30</formula>
      <formula>40</formula>
    </cfRule>
    <cfRule type="cellIs" dxfId="21" priority="6" stopIfTrue="1" operator="between">
      <formula>60</formula>
      <formula>60</formula>
    </cfRule>
  </conditionalFormatting>
  <conditionalFormatting sqref="M99:N99">
    <cfRule type="cellIs" dxfId="20" priority="16" stopIfTrue="1" operator="between">
      <formula>15</formula>
      <formula>20</formula>
    </cfRule>
    <cfRule type="cellIs" dxfId="19" priority="17" stopIfTrue="1" operator="between">
      <formula>30</formula>
      <formula>40</formula>
    </cfRule>
    <cfRule type="cellIs" dxfId="18" priority="18" stopIfTrue="1" operator="between">
      <formula>60</formula>
      <formula>60</formula>
    </cfRule>
  </conditionalFormatting>
  <conditionalFormatting sqref="N18 N51:N57 N68:N69 N71 N87:N95">
    <cfRule type="cellIs" dxfId="17" priority="61" stopIfTrue="1" operator="between">
      <formula>15</formula>
      <formula>20</formula>
    </cfRule>
    <cfRule type="cellIs" dxfId="16" priority="62" stopIfTrue="1" operator="between">
      <formula>30</formula>
      <formula>40</formula>
    </cfRule>
    <cfRule type="cellIs" dxfId="15" priority="63" stopIfTrue="1" operator="between">
      <formula>60</formula>
      <formula>60</formula>
    </cfRule>
  </conditionalFormatting>
  <conditionalFormatting sqref="N31:N45">
    <cfRule type="cellIs" dxfId="14" priority="55" stopIfTrue="1" operator="between">
      <formula>15</formula>
      <formula>20</formula>
    </cfRule>
    <cfRule type="cellIs" dxfId="13" priority="56" stopIfTrue="1" operator="between">
      <formula>30</formula>
      <formula>40</formula>
    </cfRule>
    <cfRule type="cellIs" dxfId="12" priority="57" stopIfTrue="1" operator="between">
      <formula>60</formula>
      <formula>60</formula>
    </cfRule>
  </conditionalFormatting>
  <conditionalFormatting sqref="N47:N48">
    <cfRule type="cellIs" dxfId="11" priority="22" stopIfTrue="1" operator="between">
      <formula>15</formula>
      <formula>20</formula>
    </cfRule>
    <cfRule type="cellIs" dxfId="10" priority="23" stopIfTrue="1" operator="between">
      <formula>30</formula>
      <formula>40</formula>
    </cfRule>
    <cfRule type="cellIs" dxfId="9" priority="24" stopIfTrue="1" operator="between">
      <formula>60</formula>
      <formula>60</formula>
    </cfRule>
  </conditionalFormatting>
  <conditionalFormatting sqref="N80 N82:N84">
    <cfRule type="cellIs" dxfId="8" priority="1" stopIfTrue="1" operator="between">
      <formula>15</formula>
      <formula>20</formula>
    </cfRule>
    <cfRule type="cellIs" dxfId="7" priority="2" stopIfTrue="1" operator="between">
      <formula>30</formula>
      <formula>40</formula>
    </cfRule>
    <cfRule type="cellIs" dxfId="6" priority="3" stopIfTrue="1" operator="between">
      <formula>60</formula>
      <formula>60</formula>
    </cfRule>
  </conditionalFormatting>
  <conditionalFormatting sqref="N100:N108">
    <cfRule type="cellIs" dxfId="5" priority="7" stopIfTrue="1" operator="between">
      <formula>15</formula>
      <formula>20</formula>
    </cfRule>
    <cfRule type="cellIs" dxfId="4" priority="8" stopIfTrue="1" operator="between">
      <formula>30</formula>
      <formula>40</formula>
    </cfRule>
    <cfRule type="cellIs" dxfId="3" priority="9" stopIfTrue="1" operator="between">
      <formula>60</formula>
      <formula>60</formula>
    </cfRule>
  </conditionalFormatting>
  <conditionalFormatting sqref="N113">
    <cfRule type="cellIs" dxfId="2" priority="19" stopIfTrue="1" operator="between">
      <formula>15</formula>
      <formula>20</formula>
    </cfRule>
    <cfRule type="cellIs" dxfId="1" priority="20" stopIfTrue="1" operator="between">
      <formula>30</formula>
      <formula>40</formula>
    </cfRule>
    <cfRule type="cellIs" dxfId="0" priority="21" stopIfTrue="1" operator="between">
      <formula>60</formula>
      <formula>60</formula>
    </cfRule>
  </conditionalFormatting>
  <dataValidations disablePrompts="1" count="1">
    <dataValidation type="list" allowBlank="1" showInputMessage="1" showErrorMessage="1" sqref="J106" xr:uid="{00000000-0002-0000-0000-000000000000}">
      <formula1>$IV$4:$IV$7</formula1>
    </dataValidation>
  </dataValidations>
  <pageMargins left="0.7" right="0.7" top="0.75" bottom="0.75" header="0.3" footer="0.3"/>
  <pageSetup paperSize="9" orientation="portrait"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FF00"/>
  </sheetPr>
  <dimension ref="B2:AC83"/>
  <sheetViews>
    <sheetView topLeftCell="I1" zoomScale="80" zoomScaleNormal="80" workbookViewId="0">
      <selection activeCell="X5" sqref="X5"/>
    </sheetView>
  </sheetViews>
  <sheetFormatPr baseColWidth="10" defaultRowHeight="14.4" x14ac:dyDescent="0.3"/>
  <cols>
    <col min="1" max="1" width="4.88671875" customWidth="1"/>
    <col min="2" max="2" width="5" style="21" customWidth="1"/>
    <col min="3" max="3" width="28" customWidth="1"/>
    <col min="4" max="4" width="38.109375" customWidth="1"/>
    <col min="5" max="14" width="10.6640625" style="32" customWidth="1"/>
    <col min="15" max="15" width="8.88671875" style="18" customWidth="1"/>
    <col min="16" max="16" width="5" style="18" customWidth="1"/>
    <col min="17" max="17" width="4.109375" customWidth="1"/>
    <col min="29" max="29" width="15.33203125" customWidth="1"/>
  </cols>
  <sheetData>
    <row r="2" spans="2:29" ht="15" customHeight="1" x14ac:dyDescent="0.3">
      <c r="C2" s="33"/>
    </row>
    <row r="3" spans="2:29" ht="44.25" customHeight="1" x14ac:dyDescent="0.3">
      <c r="B3" s="269" t="s">
        <v>999</v>
      </c>
      <c r="C3" s="269"/>
      <c r="D3" s="269"/>
      <c r="E3" s="269"/>
      <c r="F3" s="269"/>
      <c r="G3" s="269"/>
      <c r="H3" s="269"/>
      <c r="I3" s="269"/>
      <c r="J3" s="269"/>
      <c r="K3" s="269"/>
      <c r="L3" s="269"/>
      <c r="M3" s="269"/>
      <c r="N3" s="269"/>
      <c r="O3" s="269"/>
      <c r="P3" s="102"/>
      <c r="Q3" s="244" t="s">
        <v>544</v>
      </c>
      <c r="R3" s="245"/>
      <c r="S3" s="245"/>
      <c r="T3" s="245"/>
      <c r="U3" s="245"/>
      <c r="V3" s="245"/>
      <c r="W3" s="245"/>
      <c r="X3" s="245"/>
      <c r="Y3" s="245"/>
      <c r="Z3" s="245"/>
      <c r="AA3" s="245"/>
      <c r="AB3" s="245"/>
      <c r="AC3" s="245"/>
    </row>
    <row r="4" spans="2:29" ht="37.5" customHeight="1" x14ac:dyDescent="0.3">
      <c r="B4" s="270" t="s">
        <v>3</v>
      </c>
      <c r="C4" s="270"/>
      <c r="D4" s="273" t="s">
        <v>407</v>
      </c>
      <c r="E4" s="293" t="s">
        <v>410</v>
      </c>
      <c r="F4" s="294"/>
      <c r="G4" s="294"/>
      <c r="H4" s="294"/>
      <c r="I4" s="294"/>
      <c r="J4" s="294"/>
      <c r="K4" s="312" t="s">
        <v>409</v>
      </c>
      <c r="L4" s="313"/>
      <c r="M4" s="313"/>
      <c r="N4" s="314"/>
      <c r="O4" s="316" t="s">
        <v>408</v>
      </c>
      <c r="P4" s="103"/>
      <c r="Q4" s="305" t="s">
        <v>1000</v>
      </c>
      <c r="R4" s="305"/>
      <c r="S4" s="305"/>
      <c r="T4" s="305"/>
      <c r="U4" s="305"/>
      <c r="V4" s="305"/>
      <c r="W4" s="304" t="s">
        <v>546</v>
      </c>
      <c r="X4" s="304"/>
      <c r="Y4" s="304"/>
      <c r="Z4" s="243" t="s">
        <v>59</v>
      </c>
      <c r="AA4" s="243"/>
      <c r="AB4" s="243"/>
      <c r="AC4" s="243"/>
    </row>
    <row r="5" spans="2:29" ht="39.9" customHeight="1" x14ac:dyDescent="0.3">
      <c r="B5" s="270"/>
      <c r="C5" s="270"/>
      <c r="D5" s="273"/>
      <c r="E5" s="295" t="s">
        <v>535</v>
      </c>
      <c r="F5" s="296"/>
      <c r="G5" s="306" t="s">
        <v>536</v>
      </c>
      <c r="H5" s="296"/>
      <c r="I5" s="306" t="s">
        <v>537</v>
      </c>
      <c r="J5" s="296"/>
      <c r="K5" s="308" t="s">
        <v>538</v>
      </c>
      <c r="L5" s="309"/>
      <c r="M5" s="308" t="s">
        <v>539</v>
      </c>
      <c r="N5" s="309"/>
      <c r="O5" s="275"/>
      <c r="P5" s="103"/>
      <c r="Q5" s="305"/>
      <c r="R5" s="305"/>
      <c r="S5" s="305"/>
      <c r="T5" s="305"/>
      <c r="U5" s="305"/>
      <c r="V5" s="305"/>
      <c r="W5" s="39" t="s">
        <v>82</v>
      </c>
      <c r="X5" s="39" t="s">
        <v>83</v>
      </c>
      <c r="Y5" s="41" t="s">
        <v>389</v>
      </c>
      <c r="Z5" s="37" t="s">
        <v>82</v>
      </c>
      <c r="AA5" s="37" t="s">
        <v>83</v>
      </c>
      <c r="AB5" s="25" t="s">
        <v>397</v>
      </c>
      <c r="AC5" s="25" t="s">
        <v>1124</v>
      </c>
    </row>
    <row r="6" spans="2:29" ht="39.9" customHeight="1" x14ac:dyDescent="0.3">
      <c r="B6" s="270"/>
      <c r="C6" s="270"/>
      <c r="D6" s="273"/>
      <c r="E6" s="297"/>
      <c r="F6" s="298"/>
      <c r="G6" s="307"/>
      <c r="H6" s="298"/>
      <c r="I6" s="307"/>
      <c r="J6" s="298"/>
      <c r="K6" s="310"/>
      <c r="L6" s="311"/>
      <c r="M6" s="310"/>
      <c r="N6" s="311"/>
      <c r="O6" s="275"/>
      <c r="P6" s="103"/>
      <c r="Q6" s="12">
        <v>58</v>
      </c>
      <c r="R6" s="272" t="s">
        <v>128</v>
      </c>
      <c r="S6" s="272"/>
      <c r="T6" s="272"/>
      <c r="U6" s="272"/>
      <c r="V6" s="272"/>
      <c r="W6" s="12">
        <v>1</v>
      </c>
      <c r="X6" s="12">
        <v>4</v>
      </c>
      <c r="Y6" s="43" t="s">
        <v>643</v>
      </c>
      <c r="Z6" s="12">
        <v>1</v>
      </c>
      <c r="AA6" s="12">
        <v>4</v>
      </c>
      <c r="AB6" s="43" t="s">
        <v>643</v>
      </c>
      <c r="AC6" s="12" t="s">
        <v>1126</v>
      </c>
    </row>
    <row r="7" spans="2:29" ht="31.5" customHeight="1" x14ac:dyDescent="0.3">
      <c r="B7" s="270"/>
      <c r="C7" s="270"/>
      <c r="D7" s="273"/>
      <c r="E7" s="299" t="s">
        <v>540</v>
      </c>
      <c r="F7" s="300"/>
      <c r="G7" s="299" t="s">
        <v>540</v>
      </c>
      <c r="H7" s="300"/>
      <c r="I7" s="299" t="s">
        <v>541</v>
      </c>
      <c r="J7" s="300"/>
      <c r="K7" s="299" t="s">
        <v>540</v>
      </c>
      <c r="L7" s="300"/>
      <c r="M7" s="299" t="s">
        <v>542</v>
      </c>
      <c r="N7" s="300"/>
      <c r="O7" s="275"/>
      <c r="P7" s="103"/>
      <c r="Q7" s="12">
        <v>59</v>
      </c>
      <c r="R7" s="272" t="s">
        <v>242</v>
      </c>
      <c r="S7" s="272"/>
      <c r="T7" s="272"/>
      <c r="U7" s="272"/>
      <c r="V7" s="272"/>
      <c r="W7" s="12">
        <v>2</v>
      </c>
      <c r="X7" s="12">
        <v>3</v>
      </c>
      <c r="Y7" s="42" t="s">
        <v>1128</v>
      </c>
      <c r="Z7" s="12">
        <v>1</v>
      </c>
      <c r="AA7" s="12">
        <v>3</v>
      </c>
      <c r="AB7" s="42" t="s">
        <v>1128</v>
      </c>
      <c r="AC7" s="12" t="s">
        <v>1126</v>
      </c>
    </row>
    <row r="8" spans="2:29" ht="32.25" customHeight="1" thickBot="1" x14ac:dyDescent="0.35">
      <c r="B8" s="270"/>
      <c r="C8" s="271"/>
      <c r="D8" s="274"/>
      <c r="E8" s="34" t="s">
        <v>529</v>
      </c>
      <c r="F8" s="35" t="s">
        <v>83</v>
      </c>
      <c r="G8" s="35" t="s">
        <v>82</v>
      </c>
      <c r="H8" s="35" t="s">
        <v>83</v>
      </c>
      <c r="I8" s="35" t="s">
        <v>82</v>
      </c>
      <c r="J8" s="35" t="s">
        <v>83</v>
      </c>
      <c r="K8" s="35" t="s">
        <v>82</v>
      </c>
      <c r="L8" s="35" t="s">
        <v>83</v>
      </c>
      <c r="M8" s="35" t="s">
        <v>82</v>
      </c>
      <c r="N8" s="35" t="s">
        <v>83</v>
      </c>
      <c r="O8" s="275"/>
      <c r="P8" s="103"/>
      <c r="Q8" s="12">
        <v>60</v>
      </c>
      <c r="R8" s="272" t="s">
        <v>244</v>
      </c>
      <c r="S8" s="272"/>
      <c r="T8" s="272"/>
      <c r="U8" s="272"/>
      <c r="V8" s="272"/>
      <c r="W8" s="12">
        <v>1</v>
      </c>
      <c r="X8" s="12">
        <v>4</v>
      </c>
      <c r="Y8" s="43" t="s">
        <v>643</v>
      </c>
      <c r="Z8" s="12">
        <v>1</v>
      </c>
      <c r="AA8" s="12">
        <v>4</v>
      </c>
      <c r="AB8" s="43" t="s">
        <v>643</v>
      </c>
      <c r="AC8" s="12" t="s">
        <v>1126</v>
      </c>
    </row>
    <row r="9" spans="2:29" ht="30" customHeight="1" x14ac:dyDescent="0.3">
      <c r="B9" s="109">
        <v>58</v>
      </c>
      <c r="C9" s="290" t="s">
        <v>126</v>
      </c>
      <c r="D9" s="290"/>
      <c r="E9" s="36">
        <v>15</v>
      </c>
      <c r="F9" s="36"/>
      <c r="G9" s="36">
        <v>10</v>
      </c>
      <c r="H9" s="36"/>
      <c r="I9" s="36">
        <v>20</v>
      </c>
      <c r="J9" s="36"/>
      <c r="K9" s="36">
        <v>15</v>
      </c>
      <c r="L9" s="36"/>
      <c r="M9" s="36">
        <v>15</v>
      </c>
      <c r="N9" s="36"/>
      <c r="O9" s="40">
        <f>SUM(E9:M9)</f>
        <v>75</v>
      </c>
      <c r="P9" s="104"/>
      <c r="Q9" s="120">
        <v>61</v>
      </c>
      <c r="R9" s="412" t="s">
        <v>248</v>
      </c>
      <c r="S9" s="413"/>
      <c r="T9" s="413"/>
      <c r="U9" s="413"/>
      <c r="V9" s="414"/>
      <c r="W9" s="120">
        <v>2</v>
      </c>
      <c r="X9" s="120">
        <v>2</v>
      </c>
      <c r="Y9" s="44" t="s">
        <v>1129</v>
      </c>
      <c r="Z9" s="120">
        <v>1</v>
      </c>
      <c r="AA9" s="120">
        <v>2</v>
      </c>
      <c r="AB9" s="141" t="s">
        <v>1129</v>
      </c>
      <c r="AC9" s="12" t="s">
        <v>1126</v>
      </c>
    </row>
    <row r="10" spans="2:29" ht="30" customHeight="1" x14ac:dyDescent="0.3">
      <c r="B10" s="351">
        <v>59</v>
      </c>
      <c r="C10" s="410" t="s">
        <v>1002</v>
      </c>
      <c r="D10" s="411"/>
      <c r="E10" s="38">
        <v>15</v>
      </c>
      <c r="F10" s="38"/>
      <c r="G10" s="38">
        <v>15</v>
      </c>
      <c r="H10" s="38"/>
      <c r="I10" s="38">
        <v>25</v>
      </c>
      <c r="J10" s="38"/>
      <c r="K10" s="38">
        <v>15</v>
      </c>
      <c r="L10" s="38"/>
      <c r="M10" s="38">
        <v>20</v>
      </c>
      <c r="N10" s="38"/>
      <c r="O10" s="40">
        <f t="shared" ref="O10:O17" si="0">SUM(E10:M10)</f>
        <v>90</v>
      </c>
      <c r="P10" s="104"/>
      <c r="Q10" s="12">
        <v>62</v>
      </c>
      <c r="R10" s="272" t="s">
        <v>1001</v>
      </c>
      <c r="S10" s="272"/>
      <c r="T10" s="272"/>
      <c r="U10" s="272"/>
      <c r="V10" s="272"/>
      <c r="W10" s="12">
        <v>2</v>
      </c>
      <c r="X10" s="12">
        <v>2</v>
      </c>
      <c r="Y10" s="44" t="s">
        <v>1129</v>
      </c>
      <c r="Z10" s="12">
        <v>1</v>
      </c>
      <c r="AA10" s="12">
        <v>2</v>
      </c>
      <c r="AB10" s="44" t="s">
        <v>1129</v>
      </c>
      <c r="AC10" s="12" t="s">
        <v>1126</v>
      </c>
    </row>
    <row r="11" spans="2:29" ht="30" customHeight="1" x14ac:dyDescent="0.3">
      <c r="B11" s="353"/>
      <c r="C11" s="289" t="s">
        <v>1124</v>
      </c>
      <c r="D11" s="289"/>
      <c r="E11" s="38">
        <v>15</v>
      </c>
      <c r="F11" s="38"/>
      <c r="G11" s="38">
        <v>10</v>
      </c>
      <c r="H11" s="38"/>
      <c r="I11" s="38">
        <v>20</v>
      </c>
      <c r="J11" s="38"/>
      <c r="K11" s="38">
        <v>15</v>
      </c>
      <c r="L11" s="38"/>
      <c r="M11" s="38">
        <v>15</v>
      </c>
      <c r="N11" s="38"/>
      <c r="O11" s="40">
        <f t="shared" si="0"/>
        <v>75</v>
      </c>
      <c r="P11" s="104"/>
      <c r="Q11" s="302"/>
      <c r="R11" s="302"/>
      <c r="S11" s="302"/>
      <c r="T11" s="302"/>
      <c r="U11" s="302"/>
      <c r="V11" s="302"/>
      <c r="W11" s="302"/>
      <c r="X11" s="302"/>
      <c r="Y11" s="112"/>
      <c r="Z11" s="22"/>
      <c r="AA11" s="22"/>
      <c r="AB11" s="22"/>
      <c r="AC11" s="22"/>
    </row>
    <row r="12" spans="2:29" ht="30" customHeight="1" x14ac:dyDescent="0.3">
      <c r="B12" s="109">
        <v>60</v>
      </c>
      <c r="C12" s="286" t="s">
        <v>47</v>
      </c>
      <c r="D12" s="286"/>
      <c r="E12" s="137">
        <v>15</v>
      </c>
      <c r="F12" s="137"/>
      <c r="G12" s="137">
        <v>15</v>
      </c>
      <c r="H12" s="137"/>
      <c r="I12" s="137">
        <v>25</v>
      </c>
      <c r="J12" s="137"/>
      <c r="K12" s="137">
        <v>15</v>
      </c>
      <c r="L12" s="137"/>
      <c r="M12" s="137">
        <v>25</v>
      </c>
      <c r="N12" s="137"/>
      <c r="O12" s="40">
        <f t="shared" si="0"/>
        <v>95</v>
      </c>
      <c r="P12" s="104"/>
      <c r="W12" s="303"/>
      <c r="X12" s="303"/>
      <c r="Y12" s="303"/>
      <c r="Z12" s="292"/>
      <c r="AA12" s="292"/>
      <c r="AB12" s="292"/>
    </row>
    <row r="13" spans="2:29" ht="30" customHeight="1" x14ac:dyDescent="0.3">
      <c r="B13" s="109">
        <v>61</v>
      </c>
      <c r="C13" s="286" t="s">
        <v>560</v>
      </c>
      <c r="D13" s="286"/>
      <c r="E13" s="137">
        <v>15</v>
      </c>
      <c r="F13" s="137"/>
      <c r="G13" s="137">
        <v>15</v>
      </c>
      <c r="H13" s="137"/>
      <c r="I13" s="137">
        <v>25</v>
      </c>
      <c r="J13" s="137"/>
      <c r="K13" s="137">
        <v>15</v>
      </c>
      <c r="L13" s="137"/>
      <c r="M13" s="137">
        <v>25</v>
      </c>
      <c r="N13" s="137"/>
      <c r="O13" s="40">
        <f t="shared" si="0"/>
        <v>95</v>
      </c>
      <c r="P13" s="104"/>
    </row>
    <row r="14" spans="2:29" ht="30" customHeight="1" x14ac:dyDescent="0.3">
      <c r="B14" s="341">
        <v>62</v>
      </c>
      <c r="C14" s="289" t="s">
        <v>1108</v>
      </c>
      <c r="D14" s="289"/>
      <c r="E14" s="138">
        <v>15</v>
      </c>
      <c r="F14" s="38"/>
      <c r="G14" s="38">
        <v>10</v>
      </c>
      <c r="H14" s="38"/>
      <c r="I14" s="38">
        <v>10</v>
      </c>
      <c r="J14" s="38"/>
      <c r="K14" s="38">
        <v>15</v>
      </c>
      <c r="L14" s="38"/>
      <c r="M14" s="38">
        <v>20</v>
      </c>
      <c r="N14" s="38"/>
      <c r="O14" s="40">
        <f t="shared" si="0"/>
        <v>70</v>
      </c>
      <c r="P14" s="104"/>
    </row>
    <row r="15" spans="2:29" ht="30" customHeight="1" x14ac:dyDescent="0.3">
      <c r="B15" s="341"/>
      <c r="C15" s="348" t="s">
        <v>1109</v>
      </c>
      <c r="D15" s="348"/>
      <c r="E15" s="38">
        <v>15</v>
      </c>
      <c r="F15" s="38"/>
      <c r="G15" s="38">
        <v>15</v>
      </c>
      <c r="H15" s="38"/>
      <c r="I15" s="38">
        <v>25</v>
      </c>
      <c r="J15" s="38"/>
      <c r="K15" s="38">
        <v>15</v>
      </c>
      <c r="L15" s="38"/>
      <c r="M15" s="38">
        <v>15</v>
      </c>
      <c r="N15" s="38"/>
      <c r="O15" s="40">
        <f t="shared" si="0"/>
        <v>85</v>
      </c>
      <c r="P15" s="104"/>
    </row>
    <row r="16" spans="2:29" ht="30" customHeight="1" x14ac:dyDescent="0.3">
      <c r="B16" s="341"/>
      <c r="C16" s="289" t="s">
        <v>1110</v>
      </c>
      <c r="D16" s="289"/>
      <c r="E16" s="38">
        <v>15</v>
      </c>
      <c r="F16" s="38"/>
      <c r="G16" s="38">
        <v>15</v>
      </c>
      <c r="H16" s="38"/>
      <c r="I16" s="38">
        <v>25</v>
      </c>
      <c r="J16" s="38"/>
      <c r="K16" s="38">
        <v>15</v>
      </c>
      <c r="L16" s="38"/>
      <c r="M16" s="38">
        <v>25</v>
      </c>
      <c r="N16" s="38"/>
      <c r="O16" s="40">
        <f t="shared" si="0"/>
        <v>95</v>
      </c>
      <c r="P16" s="104"/>
    </row>
    <row r="17" spans="2:28" ht="30" customHeight="1" x14ac:dyDescent="0.3">
      <c r="B17" s="341"/>
      <c r="C17" s="289" t="s">
        <v>1003</v>
      </c>
      <c r="D17" s="289"/>
      <c r="E17" s="38">
        <v>15</v>
      </c>
      <c r="F17" s="38"/>
      <c r="G17" s="38">
        <v>15</v>
      </c>
      <c r="H17" s="38"/>
      <c r="I17" s="38">
        <v>25</v>
      </c>
      <c r="J17" s="38"/>
      <c r="K17" s="38">
        <v>10</v>
      </c>
      <c r="L17" s="38"/>
      <c r="M17" s="38">
        <v>20</v>
      </c>
      <c r="N17" s="38"/>
      <c r="O17" s="40">
        <f t="shared" si="0"/>
        <v>85</v>
      </c>
      <c r="P17" s="104"/>
    </row>
    <row r="18" spans="2:28" ht="15" customHeight="1" x14ac:dyDescent="0.3">
      <c r="B18" s="111"/>
      <c r="C18" s="393"/>
      <c r="D18" s="393"/>
      <c r="E18" s="112"/>
      <c r="F18" s="112"/>
      <c r="G18" s="112"/>
      <c r="H18" s="112"/>
      <c r="I18" s="112"/>
      <c r="J18" s="112"/>
      <c r="K18" s="112"/>
      <c r="L18" s="112"/>
      <c r="M18" s="112"/>
      <c r="N18" s="112"/>
      <c r="O18" s="104"/>
      <c r="P18" s="104"/>
      <c r="Q18" s="394"/>
      <c r="R18" s="394"/>
      <c r="S18" s="394"/>
      <c r="T18" s="394"/>
      <c r="U18" s="394"/>
      <c r="V18" s="394"/>
      <c r="W18" s="260" t="s">
        <v>938</v>
      </c>
      <c r="X18" s="260"/>
      <c r="Y18" s="260"/>
      <c r="Z18" s="260"/>
      <c r="AA18" s="260"/>
      <c r="AB18" s="260"/>
    </row>
    <row r="19" spans="2:28" ht="15" customHeight="1" x14ac:dyDescent="0.3">
      <c r="B19" s="111"/>
      <c r="C19" s="393"/>
      <c r="D19" s="393"/>
      <c r="E19" s="112"/>
      <c r="F19" s="112"/>
      <c r="G19" s="112"/>
      <c r="H19" s="112"/>
      <c r="I19" s="112"/>
      <c r="J19" s="112"/>
      <c r="K19" s="112"/>
      <c r="L19" s="112"/>
      <c r="M19" s="112"/>
      <c r="N19" s="112"/>
      <c r="O19" s="104"/>
      <c r="P19" s="104"/>
      <c r="Q19" s="276" t="s">
        <v>63</v>
      </c>
      <c r="R19" s="277"/>
      <c r="S19" s="277"/>
      <c r="T19" s="277"/>
      <c r="U19" s="277"/>
      <c r="V19" s="278"/>
      <c r="W19" s="276" t="s">
        <v>940</v>
      </c>
      <c r="X19" s="277"/>
      <c r="Y19" s="278"/>
      <c r="Z19" s="279" t="s">
        <v>942</v>
      </c>
      <c r="AA19" s="280"/>
      <c r="AB19" s="281"/>
    </row>
    <row r="20" spans="2:28" ht="15" customHeight="1" x14ac:dyDescent="0.3">
      <c r="B20" s="111"/>
      <c r="C20" s="393"/>
      <c r="D20" s="393"/>
      <c r="E20" s="112"/>
      <c r="F20" s="112"/>
      <c r="G20" s="112"/>
      <c r="H20" s="112"/>
      <c r="I20" s="112"/>
      <c r="J20" s="112"/>
      <c r="K20" s="112"/>
      <c r="L20" s="112"/>
      <c r="M20" s="112"/>
      <c r="N20" s="112"/>
      <c r="O20" s="104"/>
      <c r="Q20" s="375" t="s">
        <v>66</v>
      </c>
      <c r="R20" s="376"/>
      <c r="S20" s="376"/>
      <c r="T20" s="376"/>
      <c r="U20" s="376"/>
      <c r="V20" s="377"/>
      <c r="W20" s="378">
        <v>2</v>
      </c>
      <c r="X20" s="379"/>
      <c r="Y20" s="380"/>
      <c r="Z20" s="381">
        <f>W20/5</f>
        <v>0.4</v>
      </c>
      <c r="AA20" s="382"/>
      <c r="AB20" s="383"/>
    </row>
    <row r="21" spans="2:28" ht="15" customHeight="1" x14ac:dyDescent="0.3">
      <c r="O21"/>
      <c r="Q21" s="372" t="s">
        <v>67</v>
      </c>
      <c r="R21" s="373"/>
      <c r="S21" s="373"/>
      <c r="T21" s="373"/>
      <c r="U21" s="373"/>
      <c r="V21" s="374"/>
      <c r="W21" s="357">
        <v>1</v>
      </c>
      <c r="X21" s="358"/>
      <c r="Y21" s="359"/>
      <c r="Z21" s="360">
        <f t="shared" ref="Z21:Z23" si="1">W21/5</f>
        <v>0.2</v>
      </c>
      <c r="AA21" s="361"/>
      <c r="AB21" s="362"/>
    </row>
    <row r="22" spans="2:28" ht="15" customHeight="1" x14ac:dyDescent="0.3">
      <c r="Q22" s="404" t="s">
        <v>68</v>
      </c>
      <c r="R22" s="405"/>
      <c r="S22" s="405"/>
      <c r="T22" s="405"/>
      <c r="U22" s="405"/>
      <c r="V22" s="406"/>
      <c r="W22" s="401">
        <v>2</v>
      </c>
      <c r="X22" s="402"/>
      <c r="Y22" s="403"/>
      <c r="Z22" s="415">
        <f t="shared" si="1"/>
        <v>0.4</v>
      </c>
      <c r="AA22" s="416"/>
      <c r="AB22" s="417"/>
    </row>
    <row r="23" spans="2:28" ht="15" customHeight="1" x14ac:dyDescent="0.3">
      <c r="Q23" s="398" t="s">
        <v>69</v>
      </c>
      <c r="R23" s="399"/>
      <c r="S23" s="399"/>
      <c r="T23" s="399"/>
      <c r="U23" s="399"/>
      <c r="V23" s="400"/>
      <c r="W23" s="395">
        <v>0</v>
      </c>
      <c r="X23" s="396"/>
      <c r="Y23" s="397"/>
      <c r="Z23" s="369">
        <f t="shared" si="1"/>
        <v>0</v>
      </c>
      <c r="AA23" s="370"/>
      <c r="AB23" s="371"/>
    </row>
    <row r="24" spans="2:28" ht="15" customHeight="1" x14ac:dyDescent="0.3">
      <c r="Q24" s="418" t="s">
        <v>70</v>
      </c>
      <c r="R24" s="419"/>
      <c r="S24" s="419"/>
      <c r="T24" s="419"/>
      <c r="U24" s="419"/>
      <c r="V24" s="420"/>
      <c r="W24" s="421">
        <f>SUM(W20:Y23)</f>
        <v>5</v>
      </c>
      <c r="X24" s="422"/>
      <c r="Y24" s="423"/>
      <c r="Z24" s="407">
        <f>SUM(Z20:AB23)</f>
        <v>1</v>
      </c>
      <c r="AA24" s="408"/>
      <c r="AB24" s="409"/>
    </row>
    <row r="25" spans="2:28" ht="15" customHeight="1" x14ac:dyDescent="0.3"/>
    <row r="26" spans="2:28" ht="15" customHeight="1" x14ac:dyDescent="0.3">
      <c r="Q26" s="394"/>
      <c r="R26" s="394"/>
      <c r="S26" s="394"/>
      <c r="T26" s="394"/>
      <c r="U26" s="394"/>
      <c r="V26" s="394"/>
      <c r="W26" s="260" t="s">
        <v>939</v>
      </c>
      <c r="X26" s="260"/>
      <c r="Y26" s="260"/>
      <c r="Z26" s="260"/>
      <c r="AA26" s="260"/>
      <c r="AB26" s="260"/>
    </row>
    <row r="27" spans="2:28" ht="15" customHeight="1" x14ac:dyDescent="0.3">
      <c r="Q27" s="276" t="s">
        <v>63</v>
      </c>
      <c r="R27" s="277"/>
      <c r="S27" s="277"/>
      <c r="T27" s="277"/>
      <c r="U27" s="277"/>
      <c r="V27" s="278"/>
      <c r="W27" s="276" t="s">
        <v>940</v>
      </c>
      <c r="X27" s="277"/>
      <c r="Y27" s="278"/>
      <c r="Z27" s="279" t="s">
        <v>941</v>
      </c>
      <c r="AA27" s="280"/>
      <c r="AB27" s="281"/>
    </row>
    <row r="28" spans="2:28" ht="15" customHeight="1" x14ac:dyDescent="0.3">
      <c r="Q28" s="375" t="s">
        <v>66</v>
      </c>
      <c r="R28" s="376"/>
      <c r="S28" s="376"/>
      <c r="T28" s="376"/>
      <c r="U28" s="376"/>
      <c r="V28" s="377"/>
      <c r="W28" s="378">
        <v>2</v>
      </c>
      <c r="X28" s="379"/>
      <c r="Y28" s="380"/>
      <c r="Z28" s="381">
        <f>W28/5</f>
        <v>0.4</v>
      </c>
      <c r="AA28" s="382"/>
      <c r="AB28" s="383"/>
    </row>
    <row r="29" spans="2:28" ht="15" customHeight="1" x14ac:dyDescent="0.3">
      <c r="Q29" s="372" t="s">
        <v>67</v>
      </c>
      <c r="R29" s="373"/>
      <c r="S29" s="373"/>
      <c r="T29" s="373"/>
      <c r="U29" s="373"/>
      <c r="V29" s="374"/>
      <c r="W29" s="357">
        <v>1</v>
      </c>
      <c r="X29" s="358"/>
      <c r="Y29" s="359"/>
      <c r="Z29" s="360">
        <f t="shared" ref="Z29:Z31" si="2">W29/5</f>
        <v>0.2</v>
      </c>
      <c r="AA29" s="361"/>
      <c r="AB29" s="362"/>
    </row>
    <row r="30" spans="2:28" ht="15" customHeight="1" x14ac:dyDescent="0.3">
      <c r="Q30" s="253" t="s">
        <v>68</v>
      </c>
      <c r="R30" s="253"/>
      <c r="S30" s="253"/>
      <c r="T30" s="253"/>
      <c r="U30" s="253"/>
      <c r="V30" s="253"/>
      <c r="W30" s="254">
        <v>2</v>
      </c>
      <c r="X30" s="254"/>
      <c r="Y30" s="254"/>
      <c r="Z30" s="415">
        <f t="shared" si="2"/>
        <v>0.4</v>
      </c>
      <c r="AA30" s="416"/>
      <c r="AB30" s="417"/>
    </row>
    <row r="31" spans="2:28" ht="15" customHeight="1" x14ac:dyDescent="0.3">
      <c r="Q31" s="249" t="s">
        <v>69</v>
      </c>
      <c r="R31" s="249"/>
      <c r="S31" s="249"/>
      <c r="T31" s="249"/>
      <c r="U31" s="249"/>
      <c r="V31" s="249"/>
      <c r="W31" s="250">
        <v>0</v>
      </c>
      <c r="X31" s="250"/>
      <c r="Y31" s="250"/>
      <c r="Z31" s="369">
        <f t="shared" si="2"/>
        <v>0</v>
      </c>
      <c r="AA31" s="370"/>
      <c r="AB31" s="371"/>
    </row>
    <row r="32" spans="2:28" ht="15" customHeight="1" x14ac:dyDescent="0.3">
      <c r="Q32" s="251" t="s">
        <v>70</v>
      </c>
      <c r="R32" s="251"/>
      <c r="S32" s="251"/>
      <c r="T32" s="251"/>
      <c r="U32" s="251"/>
      <c r="V32" s="251"/>
      <c r="W32" s="252">
        <f>SUM(W28:W31)</f>
        <v>5</v>
      </c>
      <c r="X32" s="252"/>
      <c r="Y32" s="252"/>
      <c r="Z32" s="248">
        <v>1</v>
      </c>
      <c r="AA32" s="252"/>
      <c r="AB32" s="252"/>
    </row>
    <row r="33" spans="5:16" ht="15" customHeight="1" x14ac:dyDescent="0.3"/>
    <row r="34" spans="5:16" ht="15" customHeight="1" x14ac:dyDescent="0.3"/>
    <row r="35" spans="5:16" ht="15" customHeight="1" x14ac:dyDescent="0.3"/>
    <row r="36" spans="5:16" ht="15" customHeight="1" x14ac:dyDescent="0.3"/>
    <row r="37" spans="5:16" ht="15" customHeight="1" x14ac:dyDescent="0.3"/>
    <row r="38" spans="5:16" ht="30" customHeight="1" x14ac:dyDescent="0.3"/>
    <row r="39" spans="5:16" ht="30" customHeight="1" x14ac:dyDescent="0.3"/>
    <row r="40" spans="5:16" ht="30" customHeight="1" x14ac:dyDescent="0.3"/>
    <row r="45" spans="5:16" x14ac:dyDescent="0.3">
      <c r="E45"/>
      <c r="F45"/>
      <c r="G45"/>
      <c r="H45"/>
      <c r="I45"/>
      <c r="J45"/>
      <c r="K45"/>
      <c r="L45"/>
      <c r="M45"/>
      <c r="N45"/>
      <c r="O45"/>
      <c r="P45"/>
    </row>
    <row r="46" spans="5:16" x14ac:dyDescent="0.3">
      <c r="E46"/>
      <c r="F46"/>
      <c r="G46"/>
      <c r="H46"/>
      <c r="I46"/>
      <c r="J46"/>
      <c r="K46"/>
      <c r="L46"/>
      <c r="M46"/>
      <c r="N46"/>
      <c r="O46"/>
      <c r="P46"/>
    </row>
    <row r="47" spans="5:16" x14ac:dyDescent="0.3">
      <c r="E47"/>
      <c r="F47"/>
      <c r="G47"/>
      <c r="H47"/>
      <c r="I47"/>
      <c r="J47"/>
      <c r="K47"/>
      <c r="L47"/>
      <c r="M47"/>
      <c r="N47"/>
      <c r="O47"/>
      <c r="P47"/>
    </row>
    <row r="79" spans="2:15" x14ac:dyDescent="0.3">
      <c r="B79"/>
      <c r="E79"/>
      <c r="F79"/>
      <c r="G79"/>
      <c r="H79"/>
      <c r="I79"/>
      <c r="J79"/>
      <c r="K79"/>
      <c r="L79"/>
      <c r="M79"/>
      <c r="N79"/>
      <c r="O79"/>
    </row>
    <row r="80" spans="2:15" x14ac:dyDescent="0.3">
      <c r="B80"/>
      <c r="E80"/>
      <c r="F80"/>
      <c r="G80"/>
      <c r="H80"/>
      <c r="I80"/>
      <c r="J80"/>
      <c r="K80"/>
      <c r="L80"/>
      <c r="M80"/>
      <c r="N80"/>
      <c r="O80"/>
    </row>
    <row r="81" spans="2:15" x14ac:dyDescent="0.3">
      <c r="B81"/>
      <c r="E81"/>
      <c r="F81"/>
      <c r="G81"/>
      <c r="H81"/>
      <c r="I81"/>
      <c r="J81"/>
      <c r="K81"/>
      <c r="L81"/>
      <c r="M81"/>
      <c r="N81"/>
      <c r="O81"/>
    </row>
    <row r="82" spans="2:15" x14ac:dyDescent="0.3">
      <c r="B82"/>
      <c r="E82"/>
      <c r="F82"/>
      <c r="G82"/>
      <c r="H82"/>
      <c r="I82"/>
      <c r="J82"/>
      <c r="K82"/>
      <c r="L82"/>
      <c r="M82"/>
      <c r="N82"/>
      <c r="O82"/>
    </row>
    <row r="83" spans="2:15" x14ac:dyDescent="0.3">
      <c r="B83"/>
      <c r="E83"/>
      <c r="F83"/>
      <c r="G83"/>
      <c r="H83"/>
      <c r="I83"/>
      <c r="J83"/>
      <c r="K83"/>
      <c r="L83"/>
      <c r="M83"/>
      <c r="N83"/>
      <c r="O83"/>
    </row>
  </sheetData>
  <mergeCells count="82">
    <mergeCell ref="Q32:V32"/>
    <mergeCell ref="W32:Y32"/>
    <mergeCell ref="Z32:AB32"/>
    <mergeCell ref="B14:B17"/>
    <mergeCell ref="Q30:V30"/>
    <mergeCell ref="W30:Y30"/>
    <mergeCell ref="Z30:AB30"/>
    <mergeCell ref="Q31:V31"/>
    <mergeCell ref="W31:Y31"/>
    <mergeCell ref="Z31:AB31"/>
    <mergeCell ref="Q28:V28"/>
    <mergeCell ref="W28:Y28"/>
    <mergeCell ref="Z28:AB28"/>
    <mergeCell ref="Q29:V29"/>
    <mergeCell ref="W29:Y29"/>
    <mergeCell ref="Z29:AB29"/>
    <mergeCell ref="Q27:V27"/>
    <mergeCell ref="W27:Y27"/>
    <mergeCell ref="Z27:AB27"/>
    <mergeCell ref="Q22:V22"/>
    <mergeCell ref="W22:Y22"/>
    <mergeCell ref="Z22:AB22"/>
    <mergeCell ref="Q23:V23"/>
    <mergeCell ref="W23:Y23"/>
    <mergeCell ref="Z23:AB23"/>
    <mergeCell ref="Q24:V24"/>
    <mergeCell ref="W24:Y24"/>
    <mergeCell ref="Z24:AB24"/>
    <mergeCell ref="Q26:V26"/>
    <mergeCell ref="W26:AB26"/>
    <mergeCell ref="Q21:V21"/>
    <mergeCell ref="W21:Y21"/>
    <mergeCell ref="Z21:AB21"/>
    <mergeCell ref="Z12:AB12"/>
    <mergeCell ref="C18:D18"/>
    <mergeCell ref="C19:D19"/>
    <mergeCell ref="Q18:V18"/>
    <mergeCell ref="W18:AB18"/>
    <mergeCell ref="W12:Y12"/>
    <mergeCell ref="C12:D12"/>
    <mergeCell ref="C13:D13"/>
    <mergeCell ref="C14:D14"/>
    <mergeCell ref="C20:D20"/>
    <mergeCell ref="Q19:V19"/>
    <mergeCell ref="W19:Y19"/>
    <mergeCell ref="Z19:AB19"/>
    <mergeCell ref="Z20:AB20"/>
    <mergeCell ref="R8:V8"/>
    <mergeCell ref="C9:D9"/>
    <mergeCell ref="R9:V9"/>
    <mergeCell ref="B10:B11"/>
    <mergeCell ref="C10:D10"/>
    <mergeCell ref="R10:V10"/>
    <mergeCell ref="C11:D11"/>
    <mergeCell ref="Q11:X11"/>
    <mergeCell ref="C15:D15"/>
    <mergeCell ref="C16:D16"/>
    <mergeCell ref="C17:D17"/>
    <mergeCell ref="Q20:V20"/>
    <mergeCell ref="W20:Y20"/>
    <mergeCell ref="R6:V6"/>
    <mergeCell ref="E7:F7"/>
    <mergeCell ref="G7:H7"/>
    <mergeCell ref="I7:J7"/>
    <mergeCell ref="K7:L7"/>
    <mergeCell ref="M7:N7"/>
    <mergeCell ref="Z4:AC4"/>
    <mergeCell ref="Q3:AC3"/>
    <mergeCell ref="B3:O3"/>
    <mergeCell ref="B4:C8"/>
    <mergeCell ref="D4:D8"/>
    <mergeCell ref="E4:J4"/>
    <mergeCell ref="K4:N4"/>
    <mergeCell ref="O4:O8"/>
    <mergeCell ref="Q4:V5"/>
    <mergeCell ref="W4:Y4"/>
    <mergeCell ref="R7:V7"/>
    <mergeCell ref="E5:F6"/>
    <mergeCell ref="G5:H6"/>
    <mergeCell ref="I5:J6"/>
    <mergeCell ref="K5:L6"/>
    <mergeCell ref="M5:N6"/>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90000"/>
  </sheetPr>
  <dimension ref="B2:AC83"/>
  <sheetViews>
    <sheetView topLeftCell="K1" zoomScale="90" zoomScaleNormal="90" workbookViewId="0">
      <selection activeCell="Q4" sqref="Q4:V14"/>
    </sheetView>
  </sheetViews>
  <sheetFormatPr baseColWidth="10" defaultRowHeight="14.4" x14ac:dyDescent="0.3"/>
  <cols>
    <col min="1" max="1" width="4.88671875" customWidth="1"/>
    <col min="2" max="2" width="5" style="21" customWidth="1"/>
    <col min="3" max="3" width="28" customWidth="1"/>
    <col min="4" max="4" width="38.109375" customWidth="1"/>
    <col min="5" max="14" width="10.6640625" style="32" customWidth="1"/>
    <col min="15" max="15" width="8.88671875" style="18" customWidth="1"/>
    <col min="16" max="16" width="5" style="18" customWidth="1"/>
    <col min="17" max="17" width="4.109375" customWidth="1"/>
    <col min="29" max="29" width="9.44140625" customWidth="1"/>
  </cols>
  <sheetData>
    <row r="2" spans="2:29" ht="15" customHeight="1" x14ac:dyDescent="0.3">
      <c r="C2" s="33"/>
    </row>
    <row r="3" spans="2:29" ht="44.25" customHeight="1" x14ac:dyDescent="0.3">
      <c r="B3" s="269" t="s">
        <v>1005</v>
      </c>
      <c r="C3" s="269"/>
      <c r="D3" s="269"/>
      <c r="E3" s="269"/>
      <c r="F3" s="269"/>
      <c r="G3" s="269"/>
      <c r="H3" s="269"/>
      <c r="I3" s="269"/>
      <c r="J3" s="269"/>
      <c r="K3" s="269"/>
      <c r="L3" s="269"/>
      <c r="M3" s="269"/>
      <c r="N3" s="269"/>
      <c r="O3" s="269"/>
      <c r="P3" s="102"/>
      <c r="Q3" s="244" t="s">
        <v>544</v>
      </c>
      <c r="R3" s="245"/>
      <c r="S3" s="245"/>
      <c r="T3" s="245"/>
      <c r="U3" s="245"/>
      <c r="V3" s="245"/>
      <c r="W3" s="245"/>
      <c r="X3" s="245"/>
      <c r="Y3" s="245"/>
      <c r="Z3" s="245"/>
      <c r="AA3" s="245"/>
      <c r="AB3" s="245"/>
      <c r="AC3" s="245"/>
    </row>
    <row r="4" spans="2:29" ht="37.5" customHeight="1" x14ac:dyDescent="0.3">
      <c r="B4" s="270" t="s">
        <v>3</v>
      </c>
      <c r="C4" s="270"/>
      <c r="D4" s="273" t="s">
        <v>407</v>
      </c>
      <c r="E4" s="293" t="s">
        <v>410</v>
      </c>
      <c r="F4" s="294"/>
      <c r="G4" s="294"/>
      <c r="H4" s="294"/>
      <c r="I4" s="294"/>
      <c r="J4" s="294"/>
      <c r="K4" s="312" t="s">
        <v>409</v>
      </c>
      <c r="L4" s="313"/>
      <c r="M4" s="313"/>
      <c r="N4" s="314"/>
      <c r="O4" s="316" t="s">
        <v>408</v>
      </c>
      <c r="P4" s="103"/>
      <c r="Q4" s="305" t="s">
        <v>1006</v>
      </c>
      <c r="R4" s="305"/>
      <c r="S4" s="305"/>
      <c r="T4" s="305"/>
      <c r="U4" s="305"/>
      <c r="V4" s="305"/>
      <c r="W4" s="304" t="s">
        <v>546</v>
      </c>
      <c r="X4" s="304"/>
      <c r="Y4" s="304"/>
      <c r="Z4" s="243" t="s">
        <v>59</v>
      </c>
      <c r="AA4" s="243"/>
      <c r="AB4" s="243"/>
      <c r="AC4" s="243"/>
    </row>
    <row r="5" spans="2:29" ht="39.9" customHeight="1" x14ac:dyDescent="0.3">
      <c r="B5" s="270"/>
      <c r="C5" s="270"/>
      <c r="D5" s="273"/>
      <c r="E5" s="295" t="s">
        <v>535</v>
      </c>
      <c r="F5" s="296"/>
      <c r="G5" s="306" t="s">
        <v>536</v>
      </c>
      <c r="H5" s="296"/>
      <c r="I5" s="306" t="s">
        <v>537</v>
      </c>
      <c r="J5" s="296"/>
      <c r="K5" s="308" t="s">
        <v>538</v>
      </c>
      <c r="L5" s="309"/>
      <c r="M5" s="308" t="s">
        <v>539</v>
      </c>
      <c r="N5" s="309"/>
      <c r="O5" s="275"/>
      <c r="P5" s="103"/>
      <c r="Q5" s="305"/>
      <c r="R5" s="305"/>
      <c r="S5" s="305"/>
      <c r="T5" s="305"/>
      <c r="U5" s="305"/>
      <c r="V5" s="305"/>
      <c r="W5" s="39" t="s">
        <v>82</v>
      </c>
      <c r="X5" s="39" t="s">
        <v>83</v>
      </c>
      <c r="Y5" s="41" t="s">
        <v>389</v>
      </c>
      <c r="Z5" s="37" t="s">
        <v>82</v>
      </c>
      <c r="AA5" s="37" t="s">
        <v>83</v>
      </c>
      <c r="AB5" s="25" t="s">
        <v>397</v>
      </c>
      <c r="AC5" s="25" t="s">
        <v>1124</v>
      </c>
    </row>
    <row r="6" spans="2:29" ht="39.9" customHeight="1" x14ac:dyDescent="0.3">
      <c r="B6" s="270"/>
      <c r="C6" s="270"/>
      <c r="D6" s="273"/>
      <c r="E6" s="297"/>
      <c r="F6" s="298"/>
      <c r="G6" s="307"/>
      <c r="H6" s="298"/>
      <c r="I6" s="307"/>
      <c r="J6" s="298"/>
      <c r="K6" s="310"/>
      <c r="L6" s="311"/>
      <c r="M6" s="310"/>
      <c r="N6" s="311"/>
      <c r="O6" s="275"/>
      <c r="P6" s="103"/>
      <c r="Q6" s="12">
        <v>63</v>
      </c>
      <c r="R6" s="272" t="s">
        <v>458</v>
      </c>
      <c r="S6" s="272"/>
      <c r="T6" s="272"/>
      <c r="U6" s="272"/>
      <c r="V6" s="272"/>
      <c r="W6" s="12">
        <v>1</v>
      </c>
      <c r="X6" s="12">
        <v>2</v>
      </c>
      <c r="Y6" s="44" t="s">
        <v>1129</v>
      </c>
      <c r="Z6" s="1">
        <v>1</v>
      </c>
      <c r="AA6" s="12">
        <v>2</v>
      </c>
      <c r="AB6" s="141" t="s">
        <v>1129</v>
      </c>
      <c r="AC6" s="1" t="s">
        <v>1126</v>
      </c>
    </row>
    <row r="7" spans="2:29" ht="31.5" customHeight="1" x14ac:dyDescent="0.3">
      <c r="B7" s="270"/>
      <c r="C7" s="270"/>
      <c r="D7" s="273"/>
      <c r="E7" s="299" t="s">
        <v>540</v>
      </c>
      <c r="F7" s="300"/>
      <c r="G7" s="299" t="s">
        <v>540</v>
      </c>
      <c r="H7" s="300"/>
      <c r="I7" s="299" t="s">
        <v>541</v>
      </c>
      <c r="J7" s="300"/>
      <c r="K7" s="299" t="s">
        <v>540</v>
      </c>
      <c r="L7" s="300"/>
      <c r="M7" s="299" t="s">
        <v>542</v>
      </c>
      <c r="N7" s="300"/>
      <c r="O7" s="275"/>
      <c r="P7" s="103"/>
      <c r="Q7" s="12">
        <v>64</v>
      </c>
      <c r="R7" s="272" t="s">
        <v>178</v>
      </c>
      <c r="S7" s="272"/>
      <c r="T7" s="272"/>
      <c r="U7" s="272"/>
      <c r="V7" s="272"/>
      <c r="W7" s="12">
        <v>1</v>
      </c>
      <c r="X7" s="12">
        <v>3</v>
      </c>
      <c r="Y7" s="42" t="s">
        <v>1128</v>
      </c>
      <c r="Z7" s="1">
        <v>1</v>
      </c>
      <c r="AA7" s="12">
        <v>3</v>
      </c>
      <c r="AB7" s="42" t="s">
        <v>1128</v>
      </c>
      <c r="AC7" s="1" t="s">
        <v>1126</v>
      </c>
    </row>
    <row r="8" spans="2:29" ht="32.25" customHeight="1" thickBot="1" x14ac:dyDescent="0.35">
      <c r="B8" s="270"/>
      <c r="C8" s="271"/>
      <c r="D8" s="274"/>
      <c r="E8" s="34" t="s">
        <v>529</v>
      </c>
      <c r="F8" s="35" t="s">
        <v>83</v>
      </c>
      <c r="G8" s="35" t="s">
        <v>82</v>
      </c>
      <c r="H8" s="35" t="s">
        <v>83</v>
      </c>
      <c r="I8" s="35" t="s">
        <v>82</v>
      </c>
      <c r="J8" s="35" t="s">
        <v>83</v>
      </c>
      <c r="K8" s="35" t="s">
        <v>82</v>
      </c>
      <c r="L8" s="35" t="s">
        <v>83</v>
      </c>
      <c r="M8" s="35" t="s">
        <v>82</v>
      </c>
      <c r="N8" s="35" t="s">
        <v>83</v>
      </c>
      <c r="O8" s="275"/>
      <c r="P8" s="103"/>
      <c r="Q8" s="12">
        <v>65</v>
      </c>
      <c r="R8" s="272" t="s">
        <v>179</v>
      </c>
      <c r="S8" s="272"/>
      <c r="T8" s="272"/>
      <c r="U8" s="272"/>
      <c r="V8" s="272"/>
      <c r="W8" s="12">
        <v>1</v>
      </c>
      <c r="X8" s="12">
        <v>4</v>
      </c>
      <c r="Y8" s="43" t="s">
        <v>643</v>
      </c>
      <c r="Z8" s="1">
        <v>1</v>
      </c>
      <c r="AA8" s="12">
        <v>4</v>
      </c>
      <c r="AB8" s="43" t="s">
        <v>643</v>
      </c>
      <c r="AC8" s="1" t="s">
        <v>1126</v>
      </c>
    </row>
    <row r="9" spans="2:29" ht="30" customHeight="1" x14ac:dyDescent="0.3">
      <c r="B9" s="100">
        <v>63</v>
      </c>
      <c r="C9" s="290" t="s">
        <v>459</v>
      </c>
      <c r="D9" s="290"/>
      <c r="E9" s="36">
        <v>15</v>
      </c>
      <c r="F9" s="36"/>
      <c r="G9" s="36">
        <v>15</v>
      </c>
      <c r="H9" s="36"/>
      <c r="I9" s="36">
        <v>25</v>
      </c>
      <c r="J9" s="36"/>
      <c r="K9" s="36">
        <v>15</v>
      </c>
      <c r="L9" s="36"/>
      <c r="M9" s="36">
        <v>20</v>
      </c>
      <c r="N9" s="36"/>
      <c r="O9" s="40">
        <f>SUM(E9:M9)</f>
        <v>90</v>
      </c>
      <c r="P9" s="104"/>
      <c r="Q9" s="12">
        <v>66</v>
      </c>
      <c r="R9" s="412" t="s">
        <v>183</v>
      </c>
      <c r="S9" s="413"/>
      <c r="T9" s="413"/>
      <c r="U9" s="413"/>
      <c r="V9" s="414"/>
      <c r="W9" s="120">
        <v>1</v>
      </c>
      <c r="X9" s="120">
        <v>2</v>
      </c>
      <c r="Y9" s="44" t="s">
        <v>1129</v>
      </c>
      <c r="Z9" s="121">
        <v>1</v>
      </c>
      <c r="AA9" s="120">
        <v>2</v>
      </c>
      <c r="AB9" s="141" t="s">
        <v>1129</v>
      </c>
      <c r="AC9" s="1" t="s">
        <v>1127</v>
      </c>
    </row>
    <row r="10" spans="2:29" ht="30" customHeight="1" x14ac:dyDescent="0.3">
      <c r="B10" s="100">
        <v>64</v>
      </c>
      <c r="C10" s="424" t="s">
        <v>464</v>
      </c>
      <c r="D10" s="425"/>
      <c r="E10" s="36">
        <v>15</v>
      </c>
      <c r="F10" s="36"/>
      <c r="G10" s="36">
        <v>15</v>
      </c>
      <c r="H10" s="36"/>
      <c r="I10" s="36">
        <v>25</v>
      </c>
      <c r="J10" s="36"/>
      <c r="K10" s="36">
        <v>15</v>
      </c>
      <c r="L10" s="36"/>
      <c r="M10" s="36">
        <v>20</v>
      </c>
      <c r="N10" s="36"/>
      <c r="O10" s="40">
        <f t="shared" ref="O10:O17" si="0">SUM(E10:M10)</f>
        <v>90</v>
      </c>
      <c r="P10" s="104"/>
      <c r="Q10" s="12">
        <v>67</v>
      </c>
      <c r="R10" s="272" t="s">
        <v>473</v>
      </c>
      <c r="S10" s="272"/>
      <c r="T10" s="272"/>
      <c r="U10" s="272"/>
      <c r="V10" s="272"/>
      <c r="W10" s="12">
        <v>1</v>
      </c>
      <c r="X10" s="12">
        <v>1</v>
      </c>
      <c r="Y10" s="44" t="s">
        <v>1129</v>
      </c>
      <c r="Z10" s="1">
        <v>1</v>
      </c>
      <c r="AA10" s="12">
        <v>1</v>
      </c>
      <c r="AB10" s="44" t="s">
        <v>1129</v>
      </c>
      <c r="AC10" s="1" t="s">
        <v>1127</v>
      </c>
    </row>
    <row r="11" spans="2:29" ht="30" customHeight="1" x14ac:dyDescent="0.3">
      <c r="B11" s="100">
        <v>65</v>
      </c>
      <c r="C11" s="286" t="s">
        <v>464</v>
      </c>
      <c r="D11" s="286"/>
      <c r="E11" s="36">
        <v>15</v>
      </c>
      <c r="F11" s="36"/>
      <c r="G11" s="36">
        <v>15</v>
      </c>
      <c r="H11" s="36"/>
      <c r="I11" s="36">
        <v>25</v>
      </c>
      <c r="J11" s="36"/>
      <c r="K11" s="36">
        <v>15</v>
      </c>
      <c r="L11" s="36"/>
      <c r="M11" s="36">
        <v>20</v>
      </c>
      <c r="N11" s="36"/>
      <c r="O11" s="40">
        <f t="shared" si="0"/>
        <v>90</v>
      </c>
      <c r="P11" s="104"/>
      <c r="Q11" s="12">
        <v>68</v>
      </c>
      <c r="R11" s="272" t="s">
        <v>207</v>
      </c>
      <c r="S11" s="272"/>
      <c r="T11" s="272"/>
      <c r="U11" s="272"/>
      <c r="V11" s="272"/>
      <c r="W11" s="12">
        <v>1</v>
      </c>
      <c r="X11" s="12">
        <v>3</v>
      </c>
      <c r="Y11" s="42" t="s">
        <v>1128</v>
      </c>
      <c r="Z11" s="1">
        <v>1</v>
      </c>
      <c r="AA11" s="12">
        <v>3</v>
      </c>
      <c r="AB11" s="42" t="s">
        <v>1128</v>
      </c>
      <c r="AC11" s="1" t="s">
        <v>1126</v>
      </c>
    </row>
    <row r="12" spans="2:29" ht="30" customHeight="1" x14ac:dyDescent="0.3">
      <c r="B12" s="100">
        <v>66</v>
      </c>
      <c r="C12" s="286" t="s">
        <v>486</v>
      </c>
      <c r="D12" s="286"/>
      <c r="E12" s="36">
        <v>10</v>
      </c>
      <c r="F12" s="36"/>
      <c r="G12" s="36">
        <v>10</v>
      </c>
      <c r="H12" s="36"/>
      <c r="I12" s="36">
        <v>10</v>
      </c>
      <c r="J12" s="36"/>
      <c r="K12" s="36">
        <v>15</v>
      </c>
      <c r="L12" s="36"/>
      <c r="M12" s="36">
        <v>10</v>
      </c>
      <c r="N12" s="36"/>
      <c r="O12" s="40">
        <f t="shared" si="0"/>
        <v>55</v>
      </c>
      <c r="P12" s="104"/>
      <c r="Q12" s="12">
        <v>69</v>
      </c>
      <c r="R12" s="272" t="s">
        <v>481</v>
      </c>
      <c r="S12" s="272"/>
      <c r="T12" s="272"/>
      <c r="U12" s="272"/>
      <c r="V12" s="272"/>
      <c r="W12" s="12">
        <v>1</v>
      </c>
      <c r="X12" s="12">
        <v>3</v>
      </c>
      <c r="Y12" s="42" t="s">
        <v>1128</v>
      </c>
      <c r="Z12" s="1">
        <v>1</v>
      </c>
      <c r="AA12" s="12">
        <v>3</v>
      </c>
      <c r="AB12" s="42" t="s">
        <v>1128</v>
      </c>
      <c r="AC12" s="1" t="s">
        <v>1126</v>
      </c>
    </row>
    <row r="13" spans="2:29" ht="30" customHeight="1" x14ac:dyDescent="0.3">
      <c r="B13" s="100">
        <v>67</v>
      </c>
      <c r="C13" s="286" t="s">
        <v>475</v>
      </c>
      <c r="D13" s="286"/>
      <c r="E13" s="36">
        <v>10</v>
      </c>
      <c r="F13" s="36"/>
      <c r="G13" s="36">
        <v>10</v>
      </c>
      <c r="H13" s="36"/>
      <c r="I13" s="36">
        <v>10</v>
      </c>
      <c r="J13" s="36"/>
      <c r="K13" s="36">
        <v>15</v>
      </c>
      <c r="L13" s="36"/>
      <c r="M13" s="36">
        <v>10</v>
      </c>
      <c r="N13" s="36"/>
      <c r="O13" s="40">
        <f t="shared" si="0"/>
        <v>55</v>
      </c>
      <c r="P13" s="104"/>
      <c r="Q13" s="12">
        <v>70</v>
      </c>
      <c r="R13" s="272" t="s">
        <v>214</v>
      </c>
      <c r="S13" s="272"/>
      <c r="T13" s="272"/>
      <c r="U13" s="272"/>
      <c r="V13" s="272"/>
      <c r="W13" s="12">
        <v>1</v>
      </c>
      <c r="X13" s="12">
        <v>2</v>
      </c>
      <c r="Y13" s="44" t="s">
        <v>1129</v>
      </c>
      <c r="Z13" s="1">
        <v>1</v>
      </c>
      <c r="AA13" s="12">
        <v>2</v>
      </c>
      <c r="AB13" s="141" t="s">
        <v>1129</v>
      </c>
      <c r="AC13" s="1" t="s">
        <v>1126</v>
      </c>
    </row>
    <row r="14" spans="2:29" ht="30" customHeight="1" x14ac:dyDescent="0.3">
      <c r="B14" s="100">
        <v>68</v>
      </c>
      <c r="C14" s="286" t="s">
        <v>478</v>
      </c>
      <c r="D14" s="286"/>
      <c r="E14" s="36">
        <v>15</v>
      </c>
      <c r="F14" s="36"/>
      <c r="G14" s="36">
        <v>15</v>
      </c>
      <c r="H14" s="36"/>
      <c r="I14" s="36">
        <v>25</v>
      </c>
      <c r="J14" s="36"/>
      <c r="K14" s="36">
        <v>15</v>
      </c>
      <c r="L14" s="36"/>
      <c r="M14" s="36">
        <v>20</v>
      </c>
      <c r="N14" s="36"/>
      <c r="O14" s="40">
        <f t="shared" si="0"/>
        <v>90</v>
      </c>
      <c r="P14" s="104"/>
      <c r="Q14" s="12">
        <v>71</v>
      </c>
      <c r="R14" s="272" t="s">
        <v>491</v>
      </c>
      <c r="S14" s="272"/>
      <c r="T14" s="272"/>
      <c r="U14" s="272"/>
      <c r="V14" s="272"/>
      <c r="W14" s="12">
        <v>1</v>
      </c>
      <c r="X14" s="12">
        <v>3</v>
      </c>
      <c r="Y14" s="42" t="s">
        <v>1128</v>
      </c>
      <c r="Z14" s="1">
        <v>1</v>
      </c>
      <c r="AA14" s="12">
        <v>3</v>
      </c>
      <c r="AB14" s="42" t="s">
        <v>1128</v>
      </c>
      <c r="AC14" s="1" t="s">
        <v>1126</v>
      </c>
    </row>
    <row r="15" spans="2:29" ht="30" customHeight="1" x14ac:dyDescent="0.3">
      <c r="B15" s="100">
        <v>69</v>
      </c>
      <c r="C15" s="426" t="s">
        <v>1004</v>
      </c>
      <c r="D15" s="426"/>
      <c r="E15" s="36">
        <v>15</v>
      </c>
      <c r="F15" s="36"/>
      <c r="G15" s="36">
        <v>15</v>
      </c>
      <c r="H15" s="36"/>
      <c r="I15" s="36">
        <v>25</v>
      </c>
      <c r="J15" s="36"/>
      <c r="K15" s="36">
        <v>15</v>
      </c>
      <c r="L15" s="36"/>
      <c r="M15" s="36">
        <v>20</v>
      </c>
      <c r="N15" s="36"/>
      <c r="O15" s="40">
        <f t="shared" si="0"/>
        <v>90</v>
      </c>
      <c r="P15" s="104"/>
      <c r="Q15" s="302"/>
      <c r="R15" s="302"/>
      <c r="S15" s="302"/>
      <c r="T15" s="302"/>
      <c r="U15" s="302"/>
      <c r="V15" s="302"/>
      <c r="W15" s="302"/>
      <c r="X15" s="302"/>
      <c r="Y15" s="112"/>
      <c r="Z15" s="22"/>
      <c r="AA15" s="22"/>
      <c r="AB15" s="22"/>
      <c r="AC15" s="22"/>
    </row>
    <row r="16" spans="2:29" ht="30" customHeight="1" x14ac:dyDescent="0.3">
      <c r="B16" s="100">
        <v>70</v>
      </c>
      <c r="C16" s="286" t="s">
        <v>219</v>
      </c>
      <c r="D16" s="286"/>
      <c r="E16" s="36">
        <v>15</v>
      </c>
      <c r="F16" s="36"/>
      <c r="G16" s="36">
        <v>15</v>
      </c>
      <c r="H16" s="36"/>
      <c r="I16" s="36">
        <v>25</v>
      </c>
      <c r="J16" s="36"/>
      <c r="K16" s="36">
        <v>15</v>
      </c>
      <c r="L16" s="36"/>
      <c r="M16" s="36">
        <v>20</v>
      </c>
      <c r="N16" s="36"/>
      <c r="O16" s="40">
        <f t="shared" si="0"/>
        <v>90</v>
      </c>
      <c r="P16" s="104"/>
      <c r="W16" s="303"/>
      <c r="X16" s="303"/>
      <c r="Y16" s="303"/>
      <c r="Z16" s="292"/>
      <c r="AA16" s="292"/>
      <c r="AB16" s="292"/>
    </row>
    <row r="17" spans="2:28" ht="30" customHeight="1" x14ac:dyDescent="0.3">
      <c r="B17" s="100">
        <v>71</v>
      </c>
      <c r="C17" s="286" t="s">
        <v>492</v>
      </c>
      <c r="D17" s="286"/>
      <c r="E17" s="36">
        <v>15</v>
      </c>
      <c r="F17" s="36"/>
      <c r="G17" s="36">
        <v>15</v>
      </c>
      <c r="H17" s="36"/>
      <c r="I17" s="36">
        <v>25</v>
      </c>
      <c r="J17" s="36"/>
      <c r="K17" s="36">
        <v>15</v>
      </c>
      <c r="L17" s="36"/>
      <c r="M17" s="36">
        <v>20</v>
      </c>
      <c r="N17" s="36"/>
      <c r="O17" s="40">
        <f t="shared" si="0"/>
        <v>90</v>
      </c>
      <c r="P17" s="104"/>
      <c r="Q17" s="32"/>
    </row>
    <row r="18" spans="2:28" ht="15" customHeight="1" x14ac:dyDescent="0.3">
      <c r="B18" s="111"/>
      <c r="C18" s="393"/>
      <c r="D18" s="393"/>
      <c r="E18" s="112"/>
      <c r="F18" s="112"/>
      <c r="G18" s="112"/>
      <c r="H18" s="112"/>
      <c r="I18" s="112"/>
      <c r="J18" s="112"/>
      <c r="K18" s="112"/>
      <c r="L18" s="112"/>
      <c r="M18" s="112"/>
      <c r="N18" s="112"/>
      <c r="O18" s="104"/>
      <c r="P18" s="104"/>
      <c r="Q18" s="394"/>
      <c r="R18" s="394"/>
      <c r="S18" s="394"/>
      <c r="T18" s="394"/>
      <c r="U18" s="394"/>
      <c r="V18" s="394"/>
      <c r="W18" s="260" t="s">
        <v>938</v>
      </c>
      <c r="X18" s="260"/>
      <c r="Y18" s="260"/>
      <c r="Z18" s="260"/>
      <c r="AA18" s="260"/>
      <c r="AB18" s="260"/>
    </row>
    <row r="19" spans="2:28" ht="15" customHeight="1" x14ac:dyDescent="0.3">
      <c r="B19" s="111"/>
      <c r="C19" s="393"/>
      <c r="D19" s="393"/>
      <c r="E19" s="112"/>
      <c r="F19" s="112"/>
      <c r="G19" s="112"/>
      <c r="H19" s="112"/>
      <c r="I19" s="112"/>
      <c r="J19" s="112"/>
      <c r="K19" s="112"/>
      <c r="L19" s="112"/>
      <c r="M19" s="112"/>
      <c r="N19" s="112"/>
      <c r="O19" s="104"/>
      <c r="P19" s="104"/>
      <c r="Q19" s="276" t="s">
        <v>63</v>
      </c>
      <c r="R19" s="277"/>
      <c r="S19" s="277"/>
      <c r="T19" s="277"/>
      <c r="U19" s="277"/>
      <c r="V19" s="278"/>
      <c r="W19" s="276" t="s">
        <v>940</v>
      </c>
      <c r="X19" s="277"/>
      <c r="Y19" s="278"/>
      <c r="Z19" s="279" t="s">
        <v>942</v>
      </c>
      <c r="AA19" s="280"/>
      <c r="AB19" s="281"/>
    </row>
    <row r="20" spans="2:28" ht="15" customHeight="1" x14ac:dyDescent="0.3">
      <c r="B20" s="111"/>
      <c r="C20" s="393"/>
      <c r="D20" s="393"/>
      <c r="E20" s="112"/>
      <c r="F20" s="112"/>
      <c r="G20" s="112"/>
      <c r="H20" s="112"/>
      <c r="I20" s="112"/>
      <c r="J20" s="112"/>
      <c r="K20" s="112"/>
      <c r="L20" s="112"/>
      <c r="M20" s="112"/>
      <c r="N20" s="112"/>
      <c r="O20" s="104"/>
      <c r="Q20" s="375" t="s">
        <v>66</v>
      </c>
      <c r="R20" s="376"/>
      <c r="S20" s="376"/>
      <c r="T20" s="376"/>
      <c r="U20" s="376"/>
      <c r="V20" s="377"/>
      <c r="W20" s="378">
        <v>4</v>
      </c>
      <c r="X20" s="379"/>
      <c r="Y20" s="380"/>
      <c r="Z20" s="381">
        <f>W20/9</f>
        <v>0.44444444444444442</v>
      </c>
      <c r="AA20" s="382"/>
      <c r="AB20" s="383"/>
    </row>
    <row r="21" spans="2:28" ht="15" customHeight="1" x14ac:dyDescent="0.3">
      <c r="O21"/>
      <c r="Q21" s="372" t="s">
        <v>67</v>
      </c>
      <c r="R21" s="373"/>
      <c r="S21" s="373"/>
      <c r="T21" s="373"/>
      <c r="U21" s="373"/>
      <c r="V21" s="374"/>
      <c r="W21" s="357">
        <v>4</v>
      </c>
      <c r="X21" s="358"/>
      <c r="Y21" s="359"/>
      <c r="Z21" s="360">
        <f t="shared" ref="Z21:Z23" si="1">W21/9</f>
        <v>0.44444444444444442</v>
      </c>
      <c r="AA21" s="361"/>
      <c r="AB21" s="362"/>
    </row>
    <row r="22" spans="2:28" ht="15" customHeight="1" x14ac:dyDescent="0.3">
      <c r="Q22" s="404" t="s">
        <v>68</v>
      </c>
      <c r="R22" s="405"/>
      <c r="S22" s="405"/>
      <c r="T22" s="405"/>
      <c r="U22" s="405"/>
      <c r="V22" s="406"/>
      <c r="W22" s="401">
        <v>1</v>
      </c>
      <c r="X22" s="402"/>
      <c r="Y22" s="403"/>
      <c r="Z22" s="415">
        <f t="shared" si="1"/>
        <v>0.1111111111111111</v>
      </c>
      <c r="AA22" s="416"/>
      <c r="AB22" s="417"/>
    </row>
    <row r="23" spans="2:28" ht="15" customHeight="1" x14ac:dyDescent="0.3">
      <c r="Q23" s="398" t="s">
        <v>69</v>
      </c>
      <c r="R23" s="399"/>
      <c r="S23" s="399"/>
      <c r="T23" s="399"/>
      <c r="U23" s="399"/>
      <c r="V23" s="400"/>
      <c r="W23" s="395">
        <v>0</v>
      </c>
      <c r="X23" s="396"/>
      <c r="Y23" s="397"/>
      <c r="Z23" s="369">
        <f t="shared" si="1"/>
        <v>0</v>
      </c>
      <c r="AA23" s="370"/>
      <c r="AB23" s="371"/>
    </row>
    <row r="24" spans="2:28" ht="15" customHeight="1" x14ac:dyDescent="0.3">
      <c r="Q24" s="251" t="s">
        <v>70</v>
      </c>
      <c r="R24" s="251"/>
      <c r="S24" s="251"/>
      <c r="T24" s="251"/>
      <c r="U24" s="251"/>
      <c r="V24" s="251"/>
      <c r="W24" s="252">
        <f>SUM(W20:W23)</f>
        <v>9</v>
      </c>
      <c r="X24" s="252"/>
      <c r="Y24" s="252"/>
      <c r="Z24" s="407">
        <f>SUM(Z20:AB23)</f>
        <v>1</v>
      </c>
      <c r="AA24" s="408"/>
      <c r="AB24" s="409"/>
    </row>
    <row r="25" spans="2:28" ht="15" customHeight="1" x14ac:dyDescent="0.3"/>
    <row r="26" spans="2:28" ht="15" customHeight="1" x14ac:dyDescent="0.3">
      <c r="Q26" s="259"/>
      <c r="R26" s="259"/>
      <c r="S26" s="259"/>
      <c r="T26" s="259"/>
      <c r="U26" s="259"/>
      <c r="V26" s="259"/>
      <c r="W26" s="260" t="s">
        <v>939</v>
      </c>
      <c r="X26" s="260"/>
      <c r="Y26" s="260"/>
      <c r="Z26" s="260"/>
      <c r="AA26" s="260"/>
      <c r="AB26" s="260"/>
    </row>
    <row r="27" spans="2:28" ht="15" customHeight="1" x14ac:dyDescent="0.3">
      <c r="Q27" s="261" t="s">
        <v>63</v>
      </c>
      <c r="R27" s="261"/>
      <c r="S27" s="261"/>
      <c r="T27" s="261"/>
      <c r="U27" s="261"/>
      <c r="V27" s="261"/>
      <c r="W27" s="261" t="s">
        <v>940</v>
      </c>
      <c r="X27" s="261"/>
      <c r="Y27" s="261"/>
      <c r="Z27" s="263" t="s">
        <v>941</v>
      </c>
      <c r="AA27" s="263"/>
      <c r="AB27" s="263"/>
    </row>
    <row r="28" spans="2:28" ht="15" customHeight="1" x14ac:dyDescent="0.3">
      <c r="Q28" s="255" t="s">
        <v>66</v>
      </c>
      <c r="R28" s="255"/>
      <c r="S28" s="255"/>
      <c r="T28" s="255"/>
      <c r="U28" s="255"/>
      <c r="V28" s="255"/>
      <c r="W28" s="256">
        <v>1</v>
      </c>
      <c r="X28" s="256"/>
      <c r="Y28" s="256"/>
      <c r="Z28" s="265">
        <f>W28/9</f>
        <v>0.1111111111111111</v>
      </c>
      <c r="AA28" s="265"/>
      <c r="AB28" s="265"/>
    </row>
    <row r="29" spans="2:28" ht="15" customHeight="1" x14ac:dyDescent="0.3">
      <c r="Q29" s="257" t="s">
        <v>67</v>
      </c>
      <c r="R29" s="257"/>
      <c r="S29" s="257"/>
      <c r="T29" s="257"/>
      <c r="U29" s="257"/>
      <c r="V29" s="257"/>
      <c r="W29" s="258">
        <v>4</v>
      </c>
      <c r="X29" s="258"/>
      <c r="Y29" s="258"/>
      <c r="Z29" s="266">
        <f t="shared" ref="Z29:Z31" si="2">W29/9</f>
        <v>0.44444444444444442</v>
      </c>
      <c r="AA29" s="266"/>
      <c r="AB29" s="266"/>
    </row>
    <row r="30" spans="2:28" ht="15" customHeight="1" x14ac:dyDescent="0.3">
      <c r="Q30" s="253" t="s">
        <v>68</v>
      </c>
      <c r="R30" s="253"/>
      <c r="S30" s="253"/>
      <c r="T30" s="253"/>
      <c r="U30" s="253"/>
      <c r="V30" s="253"/>
      <c r="W30" s="254">
        <v>4</v>
      </c>
      <c r="X30" s="254"/>
      <c r="Y30" s="254"/>
      <c r="Z30" s="321">
        <f t="shared" si="2"/>
        <v>0.44444444444444442</v>
      </c>
      <c r="AA30" s="321"/>
      <c r="AB30" s="321"/>
    </row>
    <row r="31" spans="2:28" ht="15" customHeight="1" x14ac:dyDescent="0.3">
      <c r="Q31" s="249" t="s">
        <v>69</v>
      </c>
      <c r="R31" s="249"/>
      <c r="S31" s="249"/>
      <c r="T31" s="249"/>
      <c r="U31" s="249"/>
      <c r="V31" s="249"/>
      <c r="W31" s="250">
        <v>0</v>
      </c>
      <c r="X31" s="250"/>
      <c r="Y31" s="250"/>
      <c r="Z31" s="323">
        <f t="shared" si="2"/>
        <v>0</v>
      </c>
      <c r="AA31" s="323"/>
      <c r="AB31" s="323"/>
    </row>
    <row r="32" spans="2:28" ht="15" customHeight="1" x14ac:dyDescent="0.3">
      <c r="Q32" s="251" t="s">
        <v>70</v>
      </c>
      <c r="R32" s="251"/>
      <c r="S32" s="251"/>
      <c r="T32" s="251"/>
      <c r="U32" s="251"/>
      <c r="V32" s="251"/>
      <c r="W32" s="252">
        <f>SUM(W28:W31)</f>
        <v>9</v>
      </c>
      <c r="X32" s="252"/>
      <c r="Y32" s="252"/>
      <c r="Z32" s="248">
        <v>1</v>
      </c>
      <c r="AA32" s="252"/>
      <c r="AB32" s="252"/>
    </row>
    <row r="33" spans="5:28" ht="15" customHeight="1" x14ac:dyDescent="0.3">
      <c r="Q33" s="113"/>
      <c r="R33" s="347"/>
      <c r="S33" s="347"/>
      <c r="T33" s="347"/>
      <c r="U33" s="347"/>
      <c r="V33" s="347"/>
      <c r="W33" s="113"/>
      <c r="X33" s="113"/>
      <c r="Y33" s="113"/>
      <c r="Z33" s="22"/>
      <c r="AA33" s="22"/>
      <c r="AB33" s="22"/>
    </row>
    <row r="34" spans="5:28" ht="30" customHeight="1" x14ac:dyDescent="0.3"/>
    <row r="37" spans="5:28" x14ac:dyDescent="0.3">
      <c r="E37"/>
      <c r="F37"/>
      <c r="G37"/>
      <c r="H37"/>
      <c r="I37"/>
      <c r="J37"/>
      <c r="K37"/>
      <c r="L37"/>
      <c r="M37"/>
      <c r="N37"/>
      <c r="O37"/>
      <c r="P37"/>
    </row>
    <row r="38" spans="5:28" x14ac:dyDescent="0.3">
      <c r="E38"/>
      <c r="F38"/>
      <c r="G38"/>
      <c r="H38"/>
      <c r="I38"/>
      <c r="J38"/>
      <c r="K38"/>
      <c r="L38"/>
      <c r="M38"/>
      <c r="N38"/>
      <c r="O38"/>
      <c r="P38"/>
    </row>
    <row r="39" spans="5:28" x14ac:dyDescent="0.3">
      <c r="E39"/>
      <c r="F39"/>
      <c r="G39"/>
      <c r="H39"/>
      <c r="I39"/>
      <c r="J39"/>
      <c r="K39"/>
      <c r="L39"/>
      <c r="M39"/>
      <c r="N39"/>
      <c r="O39"/>
      <c r="P39"/>
    </row>
    <row r="40" spans="5:28" x14ac:dyDescent="0.3">
      <c r="E40"/>
      <c r="F40"/>
      <c r="G40"/>
      <c r="H40"/>
      <c r="I40"/>
      <c r="J40"/>
      <c r="K40"/>
      <c r="L40"/>
      <c r="M40"/>
      <c r="N40"/>
      <c r="O40"/>
      <c r="P40"/>
    </row>
    <row r="41" spans="5:28" x14ac:dyDescent="0.3">
      <c r="E41"/>
      <c r="F41"/>
      <c r="G41"/>
      <c r="H41"/>
      <c r="I41"/>
      <c r="J41"/>
      <c r="K41"/>
      <c r="L41"/>
      <c r="M41"/>
      <c r="N41"/>
      <c r="O41"/>
      <c r="P41"/>
    </row>
    <row r="42" spans="5:28" x14ac:dyDescent="0.3">
      <c r="E42"/>
      <c r="F42"/>
      <c r="G42"/>
      <c r="H42"/>
      <c r="I42"/>
      <c r="J42"/>
      <c r="K42"/>
      <c r="L42"/>
      <c r="M42"/>
      <c r="N42"/>
      <c r="O42"/>
      <c r="P42"/>
    </row>
    <row r="43" spans="5:28" x14ac:dyDescent="0.3">
      <c r="E43"/>
      <c r="F43"/>
      <c r="G43"/>
      <c r="H43"/>
      <c r="I43"/>
      <c r="J43"/>
      <c r="K43"/>
      <c r="L43"/>
      <c r="M43"/>
      <c r="N43"/>
      <c r="O43"/>
      <c r="P43"/>
    </row>
    <row r="44" spans="5:28" x14ac:dyDescent="0.3">
      <c r="E44"/>
      <c r="F44"/>
      <c r="G44"/>
      <c r="H44"/>
      <c r="I44"/>
      <c r="J44"/>
      <c r="K44"/>
      <c r="L44"/>
      <c r="M44"/>
      <c r="N44"/>
      <c r="O44"/>
      <c r="P44"/>
    </row>
    <row r="45" spans="5:28" x14ac:dyDescent="0.3">
      <c r="E45"/>
      <c r="F45"/>
      <c r="G45"/>
      <c r="H45"/>
      <c r="I45"/>
      <c r="J45"/>
      <c r="K45"/>
      <c r="L45"/>
      <c r="M45"/>
      <c r="N45"/>
      <c r="O45"/>
      <c r="P45"/>
    </row>
    <row r="46" spans="5:28" x14ac:dyDescent="0.3">
      <c r="E46"/>
      <c r="F46"/>
      <c r="G46"/>
      <c r="H46"/>
      <c r="I46"/>
      <c r="J46"/>
      <c r="K46"/>
      <c r="L46"/>
      <c r="M46"/>
      <c r="N46"/>
      <c r="O46"/>
      <c r="P46"/>
    </row>
    <row r="47" spans="5:28" x14ac:dyDescent="0.3">
      <c r="E47"/>
      <c r="F47"/>
      <c r="G47"/>
      <c r="H47"/>
      <c r="I47"/>
      <c r="J47"/>
      <c r="K47"/>
      <c r="L47"/>
      <c r="M47"/>
      <c r="N47"/>
      <c r="O47"/>
      <c r="P47"/>
    </row>
    <row r="79" spans="2:15" x14ac:dyDescent="0.3">
      <c r="B79"/>
      <c r="E79"/>
      <c r="F79"/>
      <c r="G79"/>
      <c r="H79"/>
      <c r="I79"/>
      <c r="J79"/>
      <c r="K79"/>
      <c r="L79"/>
      <c r="M79"/>
      <c r="N79"/>
      <c r="O79"/>
    </row>
    <row r="80" spans="2:15" x14ac:dyDescent="0.3">
      <c r="B80"/>
      <c r="E80"/>
      <c r="F80"/>
      <c r="G80"/>
      <c r="H80"/>
      <c r="I80"/>
      <c r="J80"/>
      <c r="K80"/>
      <c r="L80"/>
      <c r="M80"/>
      <c r="N80"/>
      <c r="O80"/>
    </row>
    <row r="81" spans="2:15" x14ac:dyDescent="0.3">
      <c r="B81"/>
      <c r="E81"/>
      <c r="F81"/>
      <c r="G81"/>
      <c r="H81"/>
      <c r="I81"/>
      <c r="J81"/>
      <c r="K81"/>
      <c r="L81"/>
      <c r="M81"/>
      <c r="N81"/>
      <c r="O81"/>
    </row>
    <row r="82" spans="2:15" x14ac:dyDescent="0.3">
      <c r="B82"/>
      <c r="E82"/>
      <c r="F82"/>
      <c r="G82"/>
      <c r="H82"/>
      <c r="I82"/>
      <c r="J82"/>
      <c r="K82"/>
      <c r="L82"/>
      <c r="M82"/>
      <c r="N82"/>
      <c r="O82"/>
    </row>
    <row r="83" spans="2:15" x14ac:dyDescent="0.3">
      <c r="B83"/>
      <c r="E83"/>
      <c r="F83"/>
      <c r="G83"/>
      <c r="H83"/>
      <c r="I83"/>
      <c r="J83"/>
      <c r="K83"/>
      <c r="L83"/>
      <c r="M83"/>
      <c r="N83"/>
      <c r="O83"/>
    </row>
  </sheetData>
  <mergeCells count="85">
    <mergeCell ref="Q30:V30"/>
    <mergeCell ref="W30:Y30"/>
    <mergeCell ref="Z30:AB30"/>
    <mergeCell ref="R33:V33"/>
    <mergeCell ref="Q31:V31"/>
    <mergeCell ref="W31:Y31"/>
    <mergeCell ref="Z31:AB31"/>
    <mergeCell ref="Q32:V32"/>
    <mergeCell ref="W32:Y32"/>
    <mergeCell ref="Z32:AB32"/>
    <mergeCell ref="Q27:V27"/>
    <mergeCell ref="W27:Y27"/>
    <mergeCell ref="Z27:AB27"/>
    <mergeCell ref="Q29:V29"/>
    <mergeCell ref="W29:Y29"/>
    <mergeCell ref="Z29:AB29"/>
    <mergeCell ref="Q28:V28"/>
    <mergeCell ref="W28:Y28"/>
    <mergeCell ref="Z28:AB28"/>
    <mergeCell ref="C19:D19"/>
    <mergeCell ref="Q23:V23"/>
    <mergeCell ref="W23:Y23"/>
    <mergeCell ref="Z23:AB23"/>
    <mergeCell ref="C20:D20"/>
    <mergeCell ref="W19:Y19"/>
    <mergeCell ref="Z19:AB19"/>
    <mergeCell ref="W18:AB18"/>
    <mergeCell ref="Q18:V18"/>
    <mergeCell ref="Q26:V26"/>
    <mergeCell ref="W26:AB26"/>
    <mergeCell ref="Q21:V21"/>
    <mergeCell ref="W21:Y21"/>
    <mergeCell ref="Z21:AB21"/>
    <mergeCell ref="Q24:V24"/>
    <mergeCell ref="W24:Y24"/>
    <mergeCell ref="Z24:AB24"/>
    <mergeCell ref="Q22:V22"/>
    <mergeCell ref="W22:Y22"/>
    <mergeCell ref="Z22:AB22"/>
    <mergeCell ref="C16:D16"/>
    <mergeCell ref="Q20:V20"/>
    <mergeCell ref="W20:Y20"/>
    <mergeCell ref="Z20:AB20"/>
    <mergeCell ref="C12:D12"/>
    <mergeCell ref="W16:Y16"/>
    <mergeCell ref="Z16:AB16"/>
    <mergeCell ref="C13:D13"/>
    <mergeCell ref="C14:D14"/>
    <mergeCell ref="C15:D15"/>
    <mergeCell ref="C17:D17"/>
    <mergeCell ref="R12:V12"/>
    <mergeCell ref="R13:V13"/>
    <mergeCell ref="R14:V14"/>
    <mergeCell ref="C18:D18"/>
    <mergeCell ref="Q19:V19"/>
    <mergeCell ref="C11:D11"/>
    <mergeCell ref="Q15:X15"/>
    <mergeCell ref="R11:V11"/>
    <mergeCell ref="E7:F7"/>
    <mergeCell ref="G7:H7"/>
    <mergeCell ref="I7:J7"/>
    <mergeCell ref="K7:L7"/>
    <mergeCell ref="M7:N7"/>
    <mergeCell ref="R7:V7"/>
    <mergeCell ref="R8:V8"/>
    <mergeCell ref="C9:D9"/>
    <mergeCell ref="R9:V9"/>
    <mergeCell ref="C10:D10"/>
    <mergeCell ref="R10:V10"/>
    <mergeCell ref="Z4:AC4"/>
    <mergeCell ref="Q3:AC3"/>
    <mergeCell ref="R6:V6"/>
    <mergeCell ref="B3:O3"/>
    <mergeCell ref="B4:C8"/>
    <mergeCell ref="D4:D8"/>
    <mergeCell ref="E4:J4"/>
    <mergeCell ref="K4:N4"/>
    <mergeCell ref="O4:O8"/>
    <mergeCell ref="Q4:V5"/>
    <mergeCell ref="W4:Y4"/>
    <mergeCell ref="E5:F6"/>
    <mergeCell ref="G5:H6"/>
    <mergeCell ref="I5:J6"/>
    <mergeCell ref="K5:L6"/>
    <mergeCell ref="M5:N6"/>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000"/>
  </sheetPr>
  <dimension ref="A2:AC120"/>
  <sheetViews>
    <sheetView topLeftCell="H4" zoomScale="77" zoomScaleNormal="77" workbookViewId="0">
      <selection activeCell="Q4" sqref="Q4:V16"/>
    </sheetView>
  </sheetViews>
  <sheetFormatPr baseColWidth="10" defaultRowHeight="14.4" x14ac:dyDescent="0.3"/>
  <cols>
    <col min="1" max="1" width="4.88671875" customWidth="1"/>
    <col min="2" max="2" width="5" style="21" customWidth="1"/>
    <col min="3" max="3" width="28" customWidth="1"/>
    <col min="4" max="4" width="38.109375" customWidth="1"/>
    <col min="5" max="14" width="10.6640625" style="32" customWidth="1"/>
    <col min="15" max="15" width="8.88671875" style="18" customWidth="1"/>
    <col min="16" max="16" width="5" style="18" customWidth="1"/>
    <col min="17" max="17" width="4.109375" customWidth="1"/>
    <col min="25" max="25" width="14" customWidth="1"/>
    <col min="28" max="28" width="17.5546875" customWidth="1"/>
  </cols>
  <sheetData>
    <row r="2" spans="2:29" ht="15" customHeight="1" x14ac:dyDescent="0.3">
      <c r="C2" s="33"/>
    </row>
    <row r="3" spans="2:29" ht="44.25" customHeight="1" x14ac:dyDescent="0.3">
      <c r="B3" s="269" t="s">
        <v>1029</v>
      </c>
      <c r="C3" s="269"/>
      <c r="D3" s="269"/>
      <c r="E3" s="269"/>
      <c r="F3" s="269"/>
      <c r="G3" s="269"/>
      <c r="H3" s="269"/>
      <c r="I3" s="269"/>
      <c r="J3" s="269"/>
      <c r="K3" s="269"/>
      <c r="L3" s="269"/>
      <c r="M3" s="269"/>
      <c r="N3" s="269"/>
      <c r="O3" s="269"/>
      <c r="P3" s="102"/>
      <c r="Q3" s="244" t="s">
        <v>544</v>
      </c>
      <c r="R3" s="245"/>
      <c r="S3" s="245"/>
      <c r="T3" s="245"/>
      <c r="U3" s="245"/>
      <c r="V3" s="245"/>
      <c r="W3" s="245"/>
      <c r="X3" s="245"/>
      <c r="Y3" s="245"/>
      <c r="Z3" s="245"/>
      <c r="AA3" s="245"/>
      <c r="AB3" s="245"/>
      <c r="AC3" s="245"/>
    </row>
    <row r="4" spans="2:29" ht="37.5" customHeight="1" x14ac:dyDescent="0.3">
      <c r="B4" s="270" t="s">
        <v>3</v>
      </c>
      <c r="C4" s="270"/>
      <c r="D4" s="273" t="s">
        <v>407</v>
      </c>
      <c r="E4" s="293" t="s">
        <v>410</v>
      </c>
      <c r="F4" s="294"/>
      <c r="G4" s="294"/>
      <c r="H4" s="294"/>
      <c r="I4" s="294"/>
      <c r="J4" s="294"/>
      <c r="K4" s="312" t="s">
        <v>409</v>
      </c>
      <c r="L4" s="313"/>
      <c r="M4" s="313"/>
      <c r="N4" s="314"/>
      <c r="O4" s="316" t="s">
        <v>408</v>
      </c>
      <c r="P4" s="103"/>
      <c r="Q4" s="305" t="s">
        <v>1007</v>
      </c>
      <c r="R4" s="305"/>
      <c r="S4" s="305"/>
      <c r="T4" s="305"/>
      <c r="U4" s="305"/>
      <c r="V4" s="305"/>
      <c r="W4" s="304" t="s">
        <v>546</v>
      </c>
      <c r="X4" s="304"/>
      <c r="Y4" s="304"/>
      <c r="Z4" s="391" t="s">
        <v>59</v>
      </c>
      <c r="AA4" s="392"/>
      <c r="AB4" s="392"/>
      <c r="AC4" s="392"/>
    </row>
    <row r="5" spans="2:29" ht="39.9" customHeight="1" x14ac:dyDescent="0.3">
      <c r="B5" s="270"/>
      <c r="C5" s="270"/>
      <c r="D5" s="273"/>
      <c r="E5" s="295" t="s">
        <v>535</v>
      </c>
      <c r="F5" s="296"/>
      <c r="G5" s="306" t="s">
        <v>536</v>
      </c>
      <c r="H5" s="296"/>
      <c r="I5" s="306" t="s">
        <v>537</v>
      </c>
      <c r="J5" s="296"/>
      <c r="K5" s="308" t="s">
        <v>538</v>
      </c>
      <c r="L5" s="309"/>
      <c r="M5" s="308" t="s">
        <v>539</v>
      </c>
      <c r="N5" s="309"/>
      <c r="O5" s="275"/>
      <c r="P5" s="103"/>
      <c r="Q5" s="305"/>
      <c r="R5" s="305"/>
      <c r="S5" s="305"/>
      <c r="T5" s="305"/>
      <c r="U5" s="305"/>
      <c r="V5" s="305"/>
      <c r="W5" s="39" t="s">
        <v>82</v>
      </c>
      <c r="X5" s="39" t="s">
        <v>83</v>
      </c>
      <c r="Y5" s="41" t="s">
        <v>389</v>
      </c>
      <c r="Z5" s="37" t="s">
        <v>82</v>
      </c>
      <c r="AA5" s="37" t="s">
        <v>83</v>
      </c>
      <c r="AB5" s="25" t="s">
        <v>397</v>
      </c>
      <c r="AC5" s="25" t="s">
        <v>1124</v>
      </c>
    </row>
    <row r="6" spans="2:29" ht="39.9" customHeight="1" x14ac:dyDescent="0.3">
      <c r="B6" s="270"/>
      <c r="C6" s="270"/>
      <c r="D6" s="273"/>
      <c r="E6" s="297"/>
      <c r="F6" s="298"/>
      <c r="G6" s="307"/>
      <c r="H6" s="298"/>
      <c r="I6" s="307"/>
      <c r="J6" s="298"/>
      <c r="K6" s="310"/>
      <c r="L6" s="311"/>
      <c r="M6" s="310"/>
      <c r="N6" s="311"/>
      <c r="O6" s="275"/>
      <c r="P6" s="103"/>
      <c r="Q6" s="12">
        <v>72</v>
      </c>
      <c r="R6" s="272" t="s">
        <v>172</v>
      </c>
      <c r="S6" s="272"/>
      <c r="T6" s="272"/>
      <c r="U6" s="272"/>
      <c r="V6" s="272"/>
      <c r="W6" s="12">
        <v>2</v>
      </c>
      <c r="X6" s="12">
        <v>3</v>
      </c>
      <c r="Y6" s="126" t="s">
        <v>1128</v>
      </c>
      <c r="Z6" s="12">
        <v>1</v>
      </c>
      <c r="AA6" s="12">
        <v>3</v>
      </c>
      <c r="AB6" s="126" t="s">
        <v>1128</v>
      </c>
      <c r="AC6" s="6" t="s">
        <v>1126</v>
      </c>
    </row>
    <row r="7" spans="2:29" ht="31.5" customHeight="1" x14ac:dyDescent="0.3">
      <c r="B7" s="270"/>
      <c r="C7" s="270"/>
      <c r="D7" s="273"/>
      <c r="E7" s="299" t="s">
        <v>540</v>
      </c>
      <c r="F7" s="300"/>
      <c r="G7" s="299" t="s">
        <v>540</v>
      </c>
      <c r="H7" s="300"/>
      <c r="I7" s="299" t="s">
        <v>541</v>
      </c>
      <c r="J7" s="300"/>
      <c r="K7" s="299" t="s">
        <v>540</v>
      </c>
      <c r="L7" s="300"/>
      <c r="M7" s="299" t="s">
        <v>542</v>
      </c>
      <c r="N7" s="300"/>
      <c r="O7" s="275"/>
      <c r="P7" s="103"/>
      <c r="Q7" s="12">
        <v>73</v>
      </c>
      <c r="R7" s="272" t="s">
        <v>173</v>
      </c>
      <c r="S7" s="272"/>
      <c r="T7" s="272"/>
      <c r="U7" s="272"/>
      <c r="V7" s="272"/>
      <c r="W7" s="12">
        <v>2</v>
      </c>
      <c r="X7" s="12">
        <v>3</v>
      </c>
      <c r="Y7" s="126" t="s">
        <v>1128</v>
      </c>
      <c r="Z7" s="12">
        <v>1</v>
      </c>
      <c r="AA7" s="12">
        <v>3</v>
      </c>
      <c r="AB7" s="126" t="s">
        <v>1128</v>
      </c>
      <c r="AC7" s="6" t="s">
        <v>1126</v>
      </c>
    </row>
    <row r="8" spans="2:29" ht="32.25" customHeight="1" thickBot="1" x14ac:dyDescent="0.35">
      <c r="B8" s="270"/>
      <c r="C8" s="271"/>
      <c r="D8" s="274"/>
      <c r="E8" s="34" t="s">
        <v>529</v>
      </c>
      <c r="F8" s="35" t="s">
        <v>83</v>
      </c>
      <c r="G8" s="35" t="s">
        <v>82</v>
      </c>
      <c r="H8" s="35" t="s">
        <v>83</v>
      </c>
      <c r="I8" s="35" t="s">
        <v>82</v>
      </c>
      <c r="J8" s="35" t="s">
        <v>83</v>
      </c>
      <c r="K8" s="35" t="s">
        <v>82</v>
      </c>
      <c r="L8" s="35" t="s">
        <v>83</v>
      </c>
      <c r="M8" s="35" t="s">
        <v>82</v>
      </c>
      <c r="N8" s="35" t="s">
        <v>83</v>
      </c>
      <c r="O8" s="275"/>
      <c r="P8" s="103"/>
      <c r="Q8" s="12">
        <v>74</v>
      </c>
      <c r="R8" s="272" t="s">
        <v>174</v>
      </c>
      <c r="S8" s="272"/>
      <c r="T8" s="272"/>
      <c r="U8" s="272"/>
      <c r="V8" s="272"/>
      <c r="W8" s="12">
        <v>2</v>
      </c>
      <c r="X8" s="12">
        <v>3</v>
      </c>
      <c r="Y8" s="126" t="s">
        <v>1128</v>
      </c>
      <c r="Z8" s="12">
        <v>1</v>
      </c>
      <c r="AA8" s="12">
        <v>3</v>
      </c>
      <c r="AB8" s="126" t="s">
        <v>1128</v>
      </c>
      <c r="AC8" s="6" t="s">
        <v>1126</v>
      </c>
    </row>
    <row r="9" spans="2:29" ht="30" customHeight="1" x14ac:dyDescent="0.3">
      <c r="B9" s="351">
        <v>72</v>
      </c>
      <c r="C9" s="427" t="s">
        <v>1011</v>
      </c>
      <c r="D9" s="427"/>
      <c r="E9" s="36">
        <v>15</v>
      </c>
      <c r="F9" s="36"/>
      <c r="G9" s="36">
        <v>15</v>
      </c>
      <c r="H9" s="36"/>
      <c r="I9" s="36">
        <v>25</v>
      </c>
      <c r="J9" s="36"/>
      <c r="K9" s="36">
        <v>15</v>
      </c>
      <c r="L9" s="36"/>
      <c r="M9" s="36">
        <v>20</v>
      </c>
      <c r="N9" s="36"/>
      <c r="O9" s="40">
        <f>SUM(E9:M9)</f>
        <v>90</v>
      </c>
      <c r="P9" s="104"/>
      <c r="Q9" s="12">
        <v>75</v>
      </c>
      <c r="R9" s="412" t="s">
        <v>360</v>
      </c>
      <c r="S9" s="413"/>
      <c r="T9" s="413"/>
      <c r="U9" s="413"/>
      <c r="V9" s="414"/>
      <c r="W9" s="120">
        <v>2</v>
      </c>
      <c r="X9" s="120">
        <v>3</v>
      </c>
      <c r="Y9" s="126" t="s">
        <v>1128</v>
      </c>
      <c r="Z9" s="120">
        <v>1</v>
      </c>
      <c r="AA9" s="120">
        <v>3</v>
      </c>
      <c r="AB9" s="126" t="s">
        <v>1128</v>
      </c>
      <c r="AC9" s="6" t="s">
        <v>1126</v>
      </c>
    </row>
    <row r="10" spans="2:29" ht="30" customHeight="1" x14ac:dyDescent="0.3">
      <c r="B10" s="352"/>
      <c r="C10" s="349" t="s">
        <v>1013</v>
      </c>
      <c r="D10" s="350"/>
      <c r="E10" s="36">
        <v>15</v>
      </c>
      <c r="F10" s="36"/>
      <c r="G10" s="36">
        <v>15</v>
      </c>
      <c r="H10" s="36"/>
      <c r="I10" s="36">
        <v>25</v>
      </c>
      <c r="J10" s="36"/>
      <c r="K10" s="36">
        <v>15</v>
      </c>
      <c r="L10" s="36"/>
      <c r="M10" s="36">
        <v>25</v>
      </c>
      <c r="N10" s="36"/>
      <c r="O10" s="40">
        <f t="shared" ref="O10:O29" si="0">SUM(E10:M10)</f>
        <v>95</v>
      </c>
      <c r="P10" s="104"/>
      <c r="Q10" s="12">
        <v>76</v>
      </c>
      <c r="R10" s="272" t="s">
        <v>508</v>
      </c>
      <c r="S10" s="272"/>
      <c r="T10" s="272"/>
      <c r="U10" s="272"/>
      <c r="V10" s="272"/>
      <c r="W10" s="12">
        <v>3</v>
      </c>
      <c r="X10" s="12">
        <v>2</v>
      </c>
      <c r="Y10" s="126" t="s">
        <v>1128</v>
      </c>
      <c r="Z10" s="12">
        <v>1</v>
      </c>
      <c r="AA10" s="12">
        <v>2</v>
      </c>
      <c r="AB10" s="142" t="s">
        <v>1129</v>
      </c>
      <c r="AC10" s="6" t="s">
        <v>1126</v>
      </c>
    </row>
    <row r="11" spans="2:29" ht="30" customHeight="1" x14ac:dyDescent="0.3">
      <c r="B11" s="352"/>
      <c r="C11" s="426" t="s">
        <v>1012</v>
      </c>
      <c r="D11" s="426"/>
      <c r="E11" s="36">
        <v>15</v>
      </c>
      <c r="F11" s="36"/>
      <c r="G11" s="36">
        <v>15</v>
      </c>
      <c r="H11" s="36"/>
      <c r="I11" s="36">
        <v>25</v>
      </c>
      <c r="J11" s="36"/>
      <c r="K11" s="36">
        <v>15</v>
      </c>
      <c r="L11" s="36"/>
      <c r="M11" s="36">
        <v>25</v>
      </c>
      <c r="N11" s="36"/>
      <c r="O11" s="40">
        <f t="shared" si="0"/>
        <v>95</v>
      </c>
      <c r="P11" s="104"/>
      <c r="Q11" s="12">
        <v>77</v>
      </c>
      <c r="R11" s="272" t="s">
        <v>175</v>
      </c>
      <c r="S11" s="272"/>
      <c r="T11" s="272"/>
      <c r="U11" s="272"/>
      <c r="V11" s="272"/>
      <c r="W11" s="12">
        <v>2</v>
      </c>
      <c r="X11" s="12">
        <v>3</v>
      </c>
      <c r="Y11" s="126" t="s">
        <v>1128</v>
      </c>
      <c r="Z11" s="12">
        <v>1</v>
      </c>
      <c r="AA11" s="12">
        <v>3</v>
      </c>
      <c r="AB11" s="126" t="s">
        <v>1128</v>
      </c>
      <c r="AC11" s="6" t="s">
        <v>1126</v>
      </c>
    </row>
    <row r="12" spans="2:29" ht="30" customHeight="1" x14ac:dyDescent="0.3">
      <c r="B12" s="353"/>
      <c r="C12" s="426" t="s">
        <v>1014</v>
      </c>
      <c r="D12" s="426"/>
      <c r="E12" s="36">
        <v>15</v>
      </c>
      <c r="F12" s="36"/>
      <c r="G12" s="36">
        <v>15</v>
      </c>
      <c r="H12" s="36"/>
      <c r="I12" s="36">
        <v>20</v>
      </c>
      <c r="J12" s="36"/>
      <c r="K12" s="36">
        <v>15</v>
      </c>
      <c r="L12" s="36"/>
      <c r="M12" s="36">
        <v>15</v>
      </c>
      <c r="N12" s="36"/>
      <c r="O12" s="40">
        <f t="shared" si="0"/>
        <v>80</v>
      </c>
      <c r="P12" s="104"/>
      <c r="Q12" s="12">
        <v>78</v>
      </c>
      <c r="R12" s="272" t="s">
        <v>176</v>
      </c>
      <c r="S12" s="272"/>
      <c r="T12" s="272"/>
      <c r="U12" s="272"/>
      <c r="V12" s="272"/>
      <c r="W12" s="12">
        <v>1</v>
      </c>
      <c r="X12" s="12">
        <v>4</v>
      </c>
      <c r="Y12" s="119" t="s">
        <v>643</v>
      </c>
      <c r="Z12" s="12">
        <v>1</v>
      </c>
      <c r="AA12" s="12">
        <v>4</v>
      </c>
      <c r="AB12" s="119" t="s">
        <v>643</v>
      </c>
      <c r="AC12" s="6" t="s">
        <v>1126</v>
      </c>
    </row>
    <row r="13" spans="2:29" ht="30" customHeight="1" x14ac:dyDescent="0.3">
      <c r="B13" s="100">
        <v>73</v>
      </c>
      <c r="C13" s="289" t="s">
        <v>877</v>
      </c>
      <c r="D13" s="289"/>
      <c r="E13" s="38">
        <v>15</v>
      </c>
      <c r="F13" s="38"/>
      <c r="G13" s="38">
        <v>15</v>
      </c>
      <c r="H13" s="38"/>
      <c r="I13" s="38">
        <v>25</v>
      </c>
      <c r="J13" s="38"/>
      <c r="K13" s="38">
        <v>15</v>
      </c>
      <c r="L13" s="38"/>
      <c r="M13" s="38">
        <v>25</v>
      </c>
      <c r="N13" s="38"/>
      <c r="O13" s="40">
        <f t="shared" si="0"/>
        <v>95</v>
      </c>
      <c r="P13" s="104"/>
      <c r="Q13" s="12">
        <v>79</v>
      </c>
      <c r="R13" s="272" t="s">
        <v>1008</v>
      </c>
      <c r="S13" s="272"/>
      <c r="T13" s="272"/>
      <c r="U13" s="272"/>
      <c r="V13" s="272"/>
      <c r="W13" s="12">
        <v>1</v>
      </c>
      <c r="X13" s="12">
        <v>4</v>
      </c>
      <c r="Y13" s="119" t="s">
        <v>643</v>
      </c>
      <c r="Z13" s="12">
        <v>1</v>
      </c>
      <c r="AA13" s="12">
        <v>4</v>
      </c>
      <c r="AB13" s="119" t="s">
        <v>643</v>
      </c>
      <c r="AC13" s="6" t="s">
        <v>1126</v>
      </c>
    </row>
    <row r="14" spans="2:29" ht="30" customHeight="1" x14ac:dyDescent="0.3">
      <c r="B14" s="351">
        <v>74</v>
      </c>
      <c r="C14" s="286" t="s">
        <v>1016</v>
      </c>
      <c r="D14" s="286"/>
      <c r="E14" s="36">
        <v>15</v>
      </c>
      <c r="F14" s="36"/>
      <c r="G14" s="36">
        <v>15</v>
      </c>
      <c r="H14" s="36"/>
      <c r="I14" s="36">
        <v>30</v>
      </c>
      <c r="J14" s="36"/>
      <c r="K14" s="36">
        <v>15</v>
      </c>
      <c r="L14" s="36"/>
      <c r="M14" s="36">
        <v>25</v>
      </c>
      <c r="N14" s="36"/>
      <c r="O14" s="40">
        <f t="shared" si="0"/>
        <v>100</v>
      </c>
      <c r="P14" s="104"/>
      <c r="Q14" s="12">
        <v>80</v>
      </c>
      <c r="R14" s="272" t="s">
        <v>1009</v>
      </c>
      <c r="S14" s="272"/>
      <c r="T14" s="272"/>
      <c r="U14" s="272"/>
      <c r="V14" s="272"/>
      <c r="W14" s="12">
        <v>2</v>
      </c>
      <c r="X14" s="12">
        <v>3</v>
      </c>
      <c r="Y14" s="42" t="s">
        <v>1128</v>
      </c>
      <c r="Z14" s="12">
        <v>1</v>
      </c>
      <c r="AA14" s="12">
        <v>3</v>
      </c>
      <c r="AB14" s="126" t="s">
        <v>1128</v>
      </c>
      <c r="AC14" s="6" t="s">
        <v>1126</v>
      </c>
    </row>
    <row r="15" spans="2:29" ht="30" customHeight="1" x14ac:dyDescent="0.3">
      <c r="B15" s="352"/>
      <c r="C15" s="388" t="s">
        <v>1017</v>
      </c>
      <c r="D15" s="389"/>
      <c r="E15" s="36">
        <v>15</v>
      </c>
      <c r="F15" s="36"/>
      <c r="G15" s="36">
        <v>15</v>
      </c>
      <c r="H15" s="36"/>
      <c r="I15" s="36">
        <v>25</v>
      </c>
      <c r="J15" s="36"/>
      <c r="K15" s="36">
        <v>15</v>
      </c>
      <c r="L15" s="36"/>
      <c r="M15" s="36">
        <v>25</v>
      </c>
      <c r="N15" s="36"/>
      <c r="O15" s="40">
        <f t="shared" si="0"/>
        <v>95</v>
      </c>
      <c r="P15" s="104"/>
      <c r="Q15" s="12">
        <v>81</v>
      </c>
      <c r="R15" s="272" t="s">
        <v>1010</v>
      </c>
      <c r="S15" s="272"/>
      <c r="T15" s="272"/>
      <c r="U15" s="272"/>
      <c r="V15" s="272"/>
      <c r="W15" s="12">
        <v>2</v>
      </c>
      <c r="X15" s="12">
        <v>4</v>
      </c>
      <c r="Y15" s="119" t="s">
        <v>643</v>
      </c>
      <c r="Z15" s="12">
        <v>1</v>
      </c>
      <c r="AA15" s="12">
        <v>4</v>
      </c>
      <c r="AB15" s="119" t="s">
        <v>643</v>
      </c>
      <c r="AC15" s="6" t="s">
        <v>1126</v>
      </c>
    </row>
    <row r="16" spans="2:29" ht="30" customHeight="1" x14ac:dyDescent="0.3">
      <c r="B16" s="353"/>
      <c r="C16" s="286" t="s">
        <v>1018</v>
      </c>
      <c r="D16" s="286"/>
      <c r="E16" s="36">
        <v>15</v>
      </c>
      <c r="F16" s="36"/>
      <c r="G16" s="36">
        <v>15</v>
      </c>
      <c r="H16" s="36"/>
      <c r="I16" s="36">
        <v>25</v>
      </c>
      <c r="J16" s="36"/>
      <c r="K16" s="36">
        <v>15</v>
      </c>
      <c r="L16" s="36"/>
      <c r="M16" s="36">
        <v>25</v>
      </c>
      <c r="N16" s="36"/>
      <c r="O16" s="40">
        <f t="shared" si="0"/>
        <v>95</v>
      </c>
      <c r="P16" s="104"/>
      <c r="Q16" s="12">
        <v>82</v>
      </c>
      <c r="R16" s="272" t="s">
        <v>563</v>
      </c>
      <c r="S16" s="272"/>
      <c r="T16" s="272"/>
      <c r="U16" s="272"/>
      <c r="V16" s="272"/>
      <c r="W16" s="12">
        <v>2</v>
      </c>
      <c r="X16" s="12">
        <v>3</v>
      </c>
      <c r="Y16" s="42" t="s">
        <v>1128</v>
      </c>
      <c r="Z16" s="12">
        <v>1</v>
      </c>
      <c r="AA16" s="12">
        <v>3</v>
      </c>
      <c r="AB16" s="126" t="s">
        <v>1128</v>
      </c>
      <c r="AC16" s="6" t="s">
        <v>1126</v>
      </c>
    </row>
    <row r="17" spans="1:29" ht="30" customHeight="1" x14ac:dyDescent="0.3">
      <c r="B17" s="351">
        <v>75</v>
      </c>
      <c r="C17" s="289" t="s">
        <v>1019</v>
      </c>
      <c r="D17" s="289"/>
      <c r="E17" s="38">
        <v>15</v>
      </c>
      <c r="F17" s="38"/>
      <c r="G17" s="38">
        <v>15</v>
      </c>
      <c r="H17" s="38"/>
      <c r="I17" s="38">
        <v>25</v>
      </c>
      <c r="J17" s="38"/>
      <c r="K17" s="38">
        <v>15</v>
      </c>
      <c r="L17" s="38"/>
      <c r="M17" s="38">
        <v>25</v>
      </c>
      <c r="N17" s="38"/>
      <c r="O17" s="40">
        <f t="shared" si="0"/>
        <v>95</v>
      </c>
      <c r="P17" s="104"/>
      <c r="Q17" s="302"/>
      <c r="R17" s="302"/>
      <c r="S17" s="302"/>
      <c r="T17" s="302"/>
      <c r="U17" s="302"/>
      <c r="V17" s="302"/>
      <c r="W17" s="302"/>
      <c r="X17" s="302"/>
      <c r="Y17" s="112"/>
      <c r="Z17" s="22"/>
      <c r="AA17" s="22"/>
      <c r="AB17" s="22"/>
      <c r="AC17" s="22"/>
    </row>
    <row r="18" spans="1:29" ht="30" customHeight="1" x14ac:dyDescent="0.3">
      <c r="B18" s="352"/>
      <c r="C18" s="289" t="s">
        <v>1020</v>
      </c>
      <c r="D18" s="289"/>
      <c r="E18" s="38">
        <v>15</v>
      </c>
      <c r="F18" s="38"/>
      <c r="G18" s="38">
        <v>15</v>
      </c>
      <c r="H18" s="38"/>
      <c r="I18" s="38">
        <v>25</v>
      </c>
      <c r="J18" s="38"/>
      <c r="K18" s="38">
        <v>15</v>
      </c>
      <c r="L18" s="38"/>
      <c r="M18" s="38">
        <v>25</v>
      </c>
      <c r="N18" s="38"/>
      <c r="O18" s="40">
        <f t="shared" si="0"/>
        <v>95</v>
      </c>
      <c r="P18" s="104"/>
      <c r="Q18" s="22"/>
      <c r="R18" s="22"/>
      <c r="S18" s="22"/>
      <c r="T18" s="22"/>
      <c r="U18" s="22"/>
      <c r="V18" s="22"/>
      <c r="W18" s="303"/>
      <c r="X18" s="303"/>
      <c r="Y18" s="303"/>
      <c r="Z18" s="292"/>
      <c r="AA18" s="292"/>
      <c r="AB18" s="292"/>
      <c r="AC18" s="22"/>
    </row>
    <row r="19" spans="1:29" ht="30" customHeight="1" x14ac:dyDescent="0.3">
      <c r="B19" s="353"/>
      <c r="C19" s="289" t="s">
        <v>1021</v>
      </c>
      <c r="D19" s="289"/>
      <c r="E19" s="38">
        <v>15</v>
      </c>
      <c r="F19" s="38"/>
      <c r="G19" s="38">
        <v>15</v>
      </c>
      <c r="H19" s="38"/>
      <c r="I19" s="38">
        <v>25</v>
      </c>
      <c r="J19" s="38"/>
      <c r="K19" s="38">
        <v>15</v>
      </c>
      <c r="L19" s="38"/>
      <c r="M19" s="38">
        <v>25</v>
      </c>
      <c r="N19" s="38"/>
      <c r="O19" s="40">
        <f t="shared" si="0"/>
        <v>95</v>
      </c>
      <c r="P19" s="104"/>
      <c r="Q19" s="32"/>
    </row>
    <row r="20" spans="1:29" ht="30" customHeight="1" x14ac:dyDescent="0.3">
      <c r="B20" s="100">
        <v>76</v>
      </c>
      <c r="C20" s="286" t="s">
        <v>500</v>
      </c>
      <c r="D20" s="286"/>
      <c r="E20" s="36">
        <v>15</v>
      </c>
      <c r="F20" s="36"/>
      <c r="G20" s="36">
        <v>15</v>
      </c>
      <c r="H20" s="36"/>
      <c r="I20" s="36">
        <v>25</v>
      </c>
      <c r="J20" s="36"/>
      <c r="K20" s="36">
        <v>15</v>
      </c>
      <c r="L20" s="36"/>
      <c r="M20" s="36">
        <v>25</v>
      </c>
      <c r="N20" s="36"/>
      <c r="O20" s="40">
        <f t="shared" si="0"/>
        <v>95</v>
      </c>
    </row>
    <row r="21" spans="1:29" ht="30" customHeight="1" x14ac:dyDescent="0.3">
      <c r="B21" s="351">
        <v>77</v>
      </c>
      <c r="C21" s="289" t="s">
        <v>1022</v>
      </c>
      <c r="D21" s="289"/>
      <c r="E21" s="38">
        <v>15</v>
      </c>
      <c r="F21" s="38"/>
      <c r="G21" s="38">
        <v>15</v>
      </c>
      <c r="H21" s="38"/>
      <c r="I21" s="38">
        <v>25</v>
      </c>
      <c r="J21" s="38"/>
      <c r="K21" s="38">
        <v>15</v>
      </c>
      <c r="L21" s="38"/>
      <c r="M21" s="38">
        <v>25</v>
      </c>
      <c r="N21" s="38"/>
      <c r="O21" s="40">
        <f t="shared" si="0"/>
        <v>95</v>
      </c>
    </row>
    <row r="22" spans="1:29" ht="30" customHeight="1" x14ac:dyDescent="0.3">
      <c r="B22" s="353"/>
      <c r="C22" s="289" t="s">
        <v>1023</v>
      </c>
      <c r="D22" s="289"/>
      <c r="E22" s="38">
        <v>10</v>
      </c>
      <c r="F22" s="38"/>
      <c r="G22" s="38">
        <v>15</v>
      </c>
      <c r="H22" s="38"/>
      <c r="I22" s="38">
        <v>25</v>
      </c>
      <c r="J22" s="38"/>
      <c r="K22" s="38">
        <v>15</v>
      </c>
      <c r="L22" s="38"/>
      <c r="M22" s="38">
        <v>20</v>
      </c>
      <c r="N22" s="38"/>
      <c r="O22" s="40">
        <f t="shared" si="0"/>
        <v>85</v>
      </c>
    </row>
    <row r="23" spans="1:29" ht="30" customHeight="1" x14ac:dyDescent="0.3">
      <c r="B23" s="100">
        <v>78</v>
      </c>
      <c r="C23" s="286" t="s">
        <v>1024</v>
      </c>
      <c r="D23" s="286"/>
      <c r="E23" s="36">
        <v>15</v>
      </c>
      <c r="F23" s="36"/>
      <c r="G23" s="36">
        <v>15</v>
      </c>
      <c r="H23" s="36"/>
      <c r="I23" s="36">
        <v>25</v>
      </c>
      <c r="J23" s="36"/>
      <c r="K23" s="36">
        <v>15</v>
      </c>
      <c r="L23" s="36"/>
      <c r="M23" s="36">
        <v>25</v>
      </c>
      <c r="N23" s="36"/>
      <c r="O23" s="40">
        <f t="shared" si="0"/>
        <v>95</v>
      </c>
    </row>
    <row r="24" spans="1:29" ht="30" customHeight="1" x14ac:dyDescent="0.3">
      <c r="B24" s="100">
        <v>79</v>
      </c>
      <c r="C24" s="289" t="s">
        <v>929</v>
      </c>
      <c r="D24" s="289"/>
      <c r="E24" s="138">
        <v>15</v>
      </c>
      <c r="F24" s="138"/>
      <c r="G24" s="138">
        <v>15</v>
      </c>
      <c r="H24" s="138"/>
      <c r="I24" s="138">
        <v>30</v>
      </c>
      <c r="J24" s="138"/>
      <c r="K24" s="138">
        <v>15</v>
      </c>
      <c r="L24" s="138"/>
      <c r="M24" s="138">
        <v>25</v>
      </c>
      <c r="N24" s="38"/>
      <c r="O24" s="40">
        <f t="shared" si="0"/>
        <v>100</v>
      </c>
    </row>
    <row r="25" spans="1:29" ht="30" customHeight="1" x14ac:dyDescent="0.3">
      <c r="B25" s="351">
        <v>80</v>
      </c>
      <c r="C25" s="286" t="s">
        <v>1026</v>
      </c>
      <c r="D25" s="286"/>
      <c r="E25" s="36">
        <v>15</v>
      </c>
      <c r="F25" s="36"/>
      <c r="G25" s="36">
        <v>15</v>
      </c>
      <c r="H25" s="36"/>
      <c r="I25" s="36">
        <v>25</v>
      </c>
      <c r="J25" s="36"/>
      <c r="K25" s="36">
        <v>15</v>
      </c>
      <c r="L25" s="36"/>
      <c r="M25" s="36">
        <v>25</v>
      </c>
      <c r="N25" s="36"/>
      <c r="O25" s="40">
        <f t="shared" si="0"/>
        <v>95</v>
      </c>
    </row>
    <row r="26" spans="1:29" ht="30" customHeight="1" x14ac:dyDescent="0.3">
      <c r="B26" s="353"/>
      <c r="C26" s="286" t="s">
        <v>1025</v>
      </c>
      <c r="D26" s="286"/>
      <c r="E26" s="36">
        <v>15</v>
      </c>
      <c r="F26" s="36"/>
      <c r="G26" s="36">
        <v>15</v>
      </c>
      <c r="H26" s="36"/>
      <c r="I26" s="36">
        <v>25</v>
      </c>
      <c r="J26" s="36"/>
      <c r="K26" s="36">
        <v>15</v>
      </c>
      <c r="L26" s="36"/>
      <c r="M26" s="36">
        <v>20</v>
      </c>
      <c r="N26" s="36"/>
      <c r="O26" s="40">
        <f t="shared" si="0"/>
        <v>90</v>
      </c>
    </row>
    <row r="27" spans="1:29" ht="30" customHeight="1" x14ac:dyDescent="0.3">
      <c r="B27" s="100">
        <v>81</v>
      </c>
      <c r="C27" s="286" t="s">
        <v>513</v>
      </c>
      <c r="D27" s="286"/>
      <c r="E27" s="36">
        <v>15</v>
      </c>
      <c r="F27" s="36"/>
      <c r="G27" s="36">
        <v>15</v>
      </c>
      <c r="H27" s="36"/>
      <c r="I27" s="36">
        <v>25</v>
      </c>
      <c r="J27" s="36"/>
      <c r="K27" s="36">
        <v>15</v>
      </c>
      <c r="L27" s="36"/>
      <c r="M27" s="36">
        <v>20</v>
      </c>
      <c r="N27" s="36"/>
      <c r="O27" s="40">
        <f t="shared" si="0"/>
        <v>90</v>
      </c>
    </row>
    <row r="28" spans="1:29" ht="30" customHeight="1" x14ac:dyDescent="0.3">
      <c r="B28" s="338">
        <v>82</v>
      </c>
      <c r="C28" s="286" t="s">
        <v>1027</v>
      </c>
      <c r="D28" s="286"/>
      <c r="E28" s="36">
        <v>15</v>
      </c>
      <c r="F28" s="36"/>
      <c r="G28" s="36">
        <v>15</v>
      </c>
      <c r="H28" s="36"/>
      <c r="I28" s="36">
        <v>25</v>
      </c>
      <c r="J28" s="36"/>
      <c r="K28" s="36">
        <v>15</v>
      </c>
      <c r="L28" s="36"/>
      <c r="M28" s="36">
        <v>30</v>
      </c>
      <c r="N28" s="36"/>
      <c r="O28" s="40">
        <f t="shared" si="0"/>
        <v>100</v>
      </c>
    </row>
    <row r="29" spans="1:29" ht="30" customHeight="1" x14ac:dyDescent="0.3">
      <c r="B29" s="338"/>
      <c r="C29" s="286" t="s">
        <v>1028</v>
      </c>
      <c r="D29" s="286"/>
      <c r="E29" s="36">
        <v>15</v>
      </c>
      <c r="F29" s="36"/>
      <c r="G29" s="36">
        <v>15</v>
      </c>
      <c r="H29" s="36"/>
      <c r="I29" s="36">
        <v>20</v>
      </c>
      <c r="J29" s="36"/>
      <c r="K29" s="36">
        <v>15</v>
      </c>
      <c r="L29" s="36"/>
      <c r="M29" s="36">
        <v>15</v>
      </c>
      <c r="N29" s="36"/>
      <c r="O29" s="40">
        <f t="shared" si="0"/>
        <v>80</v>
      </c>
    </row>
    <row r="30" spans="1:29" ht="30" customHeight="1" x14ac:dyDescent="0.3">
      <c r="A30" s="22"/>
      <c r="B30" s="111"/>
      <c r="C30" s="393"/>
      <c r="D30" s="393"/>
      <c r="E30" s="112"/>
      <c r="F30" s="112"/>
      <c r="G30" s="112"/>
      <c r="H30" s="112"/>
      <c r="I30" s="112"/>
      <c r="J30" s="112"/>
      <c r="K30" s="112"/>
      <c r="L30" s="112"/>
      <c r="M30" s="112"/>
      <c r="N30" s="112"/>
      <c r="O30" s="104"/>
      <c r="P30" s="114"/>
      <c r="Q30" s="394"/>
      <c r="R30" s="394"/>
      <c r="S30" s="394"/>
      <c r="T30" s="394"/>
      <c r="U30" s="394"/>
      <c r="V30" s="394"/>
      <c r="W30" s="260" t="s">
        <v>938</v>
      </c>
      <c r="X30" s="260"/>
      <c r="Y30" s="260"/>
      <c r="Z30" s="260"/>
      <c r="AA30" s="260"/>
      <c r="AB30" s="260"/>
    </row>
    <row r="31" spans="1:29" ht="30" customHeight="1" x14ac:dyDescent="0.3">
      <c r="Q31" s="276" t="s">
        <v>63</v>
      </c>
      <c r="R31" s="277"/>
      <c r="S31" s="277"/>
      <c r="T31" s="277"/>
      <c r="U31" s="277"/>
      <c r="V31" s="278"/>
      <c r="W31" s="276" t="s">
        <v>940</v>
      </c>
      <c r="X31" s="277"/>
      <c r="Y31" s="278"/>
      <c r="Z31" s="279" t="s">
        <v>942</v>
      </c>
      <c r="AA31" s="280"/>
      <c r="AB31" s="281"/>
    </row>
    <row r="32" spans="1:29" ht="30" customHeight="1" x14ac:dyDescent="0.3">
      <c r="Q32" s="375" t="s">
        <v>66</v>
      </c>
      <c r="R32" s="376"/>
      <c r="S32" s="376"/>
      <c r="T32" s="376"/>
      <c r="U32" s="376"/>
      <c r="V32" s="377"/>
      <c r="W32" s="378">
        <v>0</v>
      </c>
      <c r="X32" s="379"/>
      <c r="Y32" s="380"/>
      <c r="Z32" s="381">
        <f>W32/11</f>
        <v>0</v>
      </c>
      <c r="AA32" s="382"/>
      <c r="AB32" s="383"/>
    </row>
    <row r="33" spans="17:28" ht="30" customHeight="1" x14ac:dyDescent="0.3">
      <c r="Q33" s="372" t="s">
        <v>67</v>
      </c>
      <c r="R33" s="373"/>
      <c r="S33" s="373"/>
      <c r="T33" s="373"/>
      <c r="U33" s="373"/>
      <c r="V33" s="374"/>
      <c r="W33" s="357">
        <v>8</v>
      </c>
      <c r="X33" s="358"/>
      <c r="Y33" s="359"/>
      <c r="Z33" s="360">
        <f t="shared" ref="Z33:Z36" si="1">W33/11</f>
        <v>0.72727272727272729</v>
      </c>
      <c r="AA33" s="361"/>
      <c r="AB33" s="362"/>
    </row>
    <row r="34" spans="17:28" ht="30" customHeight="1" x14ac:dyDescent="0.3">
      <c r="Q34" s="404" t="s">
        <v>68</v>
      </c>
      <c r="R34" s="405"/>
      <c r="S34" s="405"/>
      <c r="T34" s="405"/>
      <c r="U34" s="405"/>
      <c r="V34" s="406"/>
      <c r="W34" s="401">
        <v>3</v>
      </c>
      <c r="X34" s="402"/>
      <c r="Y34" s="403"/>
      <c r="Z34" s="415">
        <f t="shared" si="1"/>
        <v>0.27272727272727271</v>
      </c>
      <c r="AA34" s="416"/>
      <c r="AB34" s="417"/>
    </row>
    <row r="35" spans="17:28" ht="15.6" x14ac:dyDescent="0.3">
      <c r="Q35" s="398" t="s">
        <v>69</v>
      </c>
      <c r="R35" s="399"/>
      <c r="S35" s="399"/>
      <c r="T35" s="399"/>
      <c r="U35" s="399"/>
      <c r="V35" s="400"/>
      <c r="W35" s="395">
        <v>0</v>
      </c>
      <c r="X35" s="396"/>
      <c r="Y35" s="397"/>
      <c r="Z35" s="369">
        <f t="shared" si="1"/>
        <v>0</v>
      </c>
      <c r="AA35" s="370"/>
      <c r="AB35" s="371"/>
    </row>
    <row r="36" spans="17:28" ht="15.6" x14ac:dyDescent="0.3">
      <c r="Q36" s="251" t="s">
        <v>70</v>
      </c>
      <c r="R36" s="251"/>
      <c r="S36" s="251"/>
      <c r="T36" s="251"/>
      <c r="U36" s="251"/>
      <c r="V36" s="251"/>
      <c r="W36" s="252">
        <f>SUM(W32:Y35)</f>
        <v>11</v>
      </c>
      <c r="X36" s="252"/>
      <c r="Y36" s="252"/>
      <c r="Z36" s="407">
        <f t="shared" si="1"/>
        <v>1</v>
      </c>
      <c r="AA36" s="408"/>
      <c r="AB36" s="409"/>
    </row>
    <row r="38" spans="17:28" ht="15.6" x14ac:dyDescent="0.3">
      <c r="Q38" s="259"/>
      <c r="R38" s="259"/>
      <c r="S38" s="259"/>
      <c r="T38" s="259"/>
      <c r="U38" s="259"/>
      <c r="V38" s="259"/>
      <c r="W38" s="260" t="s">
        <v>939</v>
      </c>
      <c r="X38" s="260"/>
      <c r="Y38" s="260"/>
      <c r="Z38" s="260"/>
      <c r="AA38" s="260"/>
      <c r="AB38" s="260"/>
    </row>
    <row r="39" spans="17:28" ht="15.6" x14ac:dyDescent="0.3">
      <c r="Q39" s="261" t="s">
        <v>63</v>
      </c>
      <c r="R39" s="261"/>
      <c r="S39" s="261"/>
      <c r="T39" s="261"/>
      <c r="U39" s="261"/>
      <c r="V39" s="261"/>
      <c r="W39" s="261" t="s">
        <v>940</v>
      </c>
      <c r="X39" s="261"/>
      <c r="Y39" s="261"/>
      <c r="Z39" s="263" t="s">
        <v>941</v>
      </c>
      <c r="AA39" s="263"/>
      <c r="AB39" s="263"/>
    </row>
    <row r="40" spans="17:28" ht="15.6" x14ac:dyDescent="0.3">
      <c r="Q40" s="377" t="s">
        <v>66</v>
      </c>
      <c r="R40" s="255"/>
      <c r="S40" s="255"/>
      <c r="T40" s="255"/>
      <c r="U40" s="255"/>
      <c r="V40" s="255"/>
      <c r="W40" s="256">
        <v>1</v>
      </c>
      <c r="X40" s="256"/>
      <c r="Y40" s="256"/>
      <c r="Z40" s="265">
        <f>1/11</f>
        <v>9.0909090909090912E-2</v>
      </c>
      <c r="AA40" s="265"/>
      <c r="AB40" s="265"/>
    </row>
    <row r="41" spans="17:28" ht="15.6" x14ac:dyDescent="0.3">
      <c r="Q41" s="257" t="s">
        <v>67</v>
      </c>
      <c r="R41" s="257"/>
      <c r="S41" s="257"/>
      <c r="T41" s="257"/>
      <c r="U41" s="257"/>
      <c r="V41" s="257"/>
      <c r="W41" s="258">
        <v>7</v>
      </c>
      <c r="X41" s="258"/>
      <c r="Y41" s="258"/>
      <c r="Z41" s="360">
        <f>W41/11</f>
        <v>0.63636363636363635</v>
      </c>
      <c r="AA41" s="361"/>
      <c r="AB41" s="362"/>
    </row>
    <row r="42" spans="17:28" ht="15.6" x14ac:dyDescent="0.3">
      <c r="Q42" s="253" t="s">
        <v>68</v>
      </c>
      <c r="R42" s="253"/>
      <c r="S42" s="253"/>
      <c r="T42" s="253"/>
      <c r="U42" s="253"/>
      <c r="V42" s="253"/>
      <c r="W42" s="254">
        <v>3</v>
      </c>
      <c r="X42" s="254"/>
      <c r="Y42" s="254"/>
      <c r="Z42" s="415">
        <f t="shared" ref="Z42:Z43" si="2">W42/11</f>
        <v>0.27272727272727271</v>
      </c>
      <c r="AA42" s="416"/>
      <c r="AB42" s="417"/>
    </row>
    <row r="43" spans="17:28" ht="15.6" x14ac:dyDescent="0.3">
      <c r="Q43" s="249" t="s">
        <v>69</v>
      </c>
      <c r="R43" s="249"/>
      <c r="S43" s="249"/>
      <c r="T43" s="249"/>
      <c r="U43" s="249"/>
      <c r="V43" s="249"/>
      <c r="W43" s="250">
        <v>0</v>
      </c>
      <c r="X43" s="250"/>
      <c r="Y43" s="250"/>
      <c r="Z43" s="369">
        <f t="shared" si="2"/>
        <v>0</v>
      </c>
      <c r="AA43" s="370"/>
      <c r="AB43" s="371"/>
    </row>
    <row r="44" spans="17:28" ht="15.6" x14ac:dyDescent="0.3">
      <c r="Q44" s="251" t="s">
        <v>70</v>
      </c>
      <c r="R44" s="251"/>
      <c r="S44" s="251"/>
      <c r="T44" s="251"/>
      <c r="U44" s="251"/>
      <c r="V44" s="251"/>
      <c r="W44" s="252">
        <f>SUM(W40:W43)</f>
        <v>11</v>
      </c>
      <c r="X44" s="252"/>
      <c r="Y44" s="252"/>
      <c r="Z44" s="248">
        <f>SUM(Z40:Z43)</f>
        <v>1</v>
      </c>
      <c r="AA44" s="252"/>
      <c r="AB44" s="252"/>
    </row>
    <row r="45" spans="17:28" x14ac:dyDescent="0.3">
      <c r="Q45" s="113"/>
      <c r="R45" s="144"/>
      <c r="S45" s="144"/>
      <c r="T45" s="144"/>
      <c r="U45" s="144"/>
      <c r="V45" s="144"/>
      <c r="W45" s="113"/>
      <c r="X45" s="113"/>
      <c r="Y45" s="113"/>
      <c r="Z45" s="22"/>
      <c r="AA45" s="22"/>
      <c r="AB45" s="22"/>
    </row>
    <row r="46" spans="17:28" x14ac:dyDescent="0.3">
      <c r="Q46" s="113"/>
      <c r="R46" s="144"/>
      <c r="S46" s="144"/>
      <c r="T46" s="144"/>
      <c r="U46" s="144"/>
      <c r="V46" s="144"/>
      <c r="W46" s="113"/>
      <c r="X46" s="113"/>
      <c r="Y46" s="113"/>
      <c r="Z46" s="22"/>
      <c r="AA46" s="22"/>
      <c r="AB46" s="22"/>
    </row>
    <row r="47" spans="17:28" x14ac:dyDescent="0.3">
      <c r="Q47" s="113"/>
      <c r="R47" s="144"/>
      <c r="S47" s="144"/>
      <c r="T47" s="144"/>
      <c r="U47" s="144"/>
      <c r="V47" s="144"/>
      <c r="W47" s="113"/>
      <c r="X47" s="113"/>
      <c r="Y47" s="113"/>
      <c r="Z47" s="22"/>
      <c r="AA47" s="22"/>
      <c r="AB47" s="22"/>
    </row>
    <row r="48" spans="17:28" x14ac:dyDescent="0.3">
      <c r="Q48" s="113"/>
      <c r="R48" s="144"/>
      <c r="S48" s="144"/>
      <c r="T48" s="144"/>
      <c r="U48" s="144"/>
      <c r="V48" s="144"/>
      <c r="W48" s="113"/>
      <c r="X48" s="113"/>
      <c r="Y48" s="113"/>
      <c r="Z48" s="22"/>
      <c r="AA48" s="22"/>
      <c r="AB48" s="22"/>
    </row>
    <row r="50" spans="2:29" x14ac:dyDescent="0.3">
      <c r="K50"/>
      <c r="L50"/>
      <c r="M50"/>
      <c r="N50"/>
      <c r="O50"/>
      <c r="P50"/>
    </row>
    <row r="51" spans="2:29" x14ac:dyDescent="0.3">
      <c r="K51"/>
      <c r="L51"/>
      <c r="M51"/>
      <c r="N51"/>
      <c r="O51"/>
      <c r="P51"/>
    </row>
    <row r="52" spans="2:29" ht="26.25" customHeight="1" x14ac:dyDescent="0.3">
      <c r="B52" s="269" t="s">
        <v>1031</v>
      </c>
      <c r="C52" s="269"/>
      <c r="D52" s="269"/>
      <c r="E52" s="269"/>
      <c r="F52" s="269"/>
      <c r="G52" s="269"/>
      <c r="H52" s="269"/>
      <c r="I52" s="269"/>
      <c r="J52" s="269"/>
      <c r="K52" s="269"/>
      <c r="L52" s="269"/>
      <c r="M52" s="269"/>
      <c r="N52" s="269"/>
      <c r="O52" s="269"/>
      <c r="P52" s="102"/>
      <c r="Q52" s="318" t="s">
        <v>544</v>
      </c>
      <c r="R52" s="318"/>
      <c r="S52" s="318"/>
      <c r="T52" s="318"/>
      <c r="U52" s="318"/>
      <c r="V52" s="318"/>
      <c r="W52" s="318"/>
      <c r="X52" s="318"/>
      <c r="Y52" s="318"/>
      <c r="Z52" s="318"/>
      <c r="AA52" s="318"/>
      <c r="AB52" s="318"/>
    </row>
    <row r="53" spans="2:29" ht="37.5" customHeight="1" x14ac:dyDescent="0.3">
      <c r="B53" s="270" t="s">
        <v>3</v>
      </c>
      <c r="C53" s="270"/>
      <c r="D53" s="273" t="s">
        <v>407</v>
      </c>
      <c r="E53" s="293" t="s">
        <v>410</v>
      </c>
      <c r="F53" s="294"/>
      <c r="G53" s="294"/>
      <c r="H53" s="294"/>
      <c r="I53" s="294"/>
      <c r="J53" s="294"/>
      <c r="K53" s="312" t="s">
        <v>409</v>
      </c>
      <c r="L53" s="313"/>
      <c r="M53" s="313"/>
      <c r="N53" s="314"/>
      <c r="O53" s="316" t="s">
        <v>408</v>
      </c>
      <c r="P53" s="103"/>
      <c r="Q53" s="305" t="s">
        <v>1007</v>
      </c>
      <c r="R53" s="305"/>
      <c r="S53" s="305"/>
      <c r="T53" s="305"/>
      <c r="U53" s="305"/>
      <c r="V53" s="305"/>
      <c r="W53" s="304" t="s">
        <v>546</v>
      </c>
      <c r="X53" s="304"/>
      <c r="Y53" s="304"/>
      <c r="Z53" s="243" t="s">
        <v>59</v>
      </c>
      <c r="AA53" s="243"/>
      <c r="AB53" s="243"/>
      <c r="AC53" s="459" t="s">
        <v>1133</v>
      </c>
    </row>
    <row r="54" spans="2:29" ht="15" customHeight="1" x14ac:dyDescent="0.3">
      <c r="B54" s="270"/>
      <c r="C54" s="270"/>
      <c r="D54" s="273"/>
      <c r="E54" s="295" t="s">
        <v>535</v>
      </c>
      <c r="F54" s="296"/>
      <c r="G54" s="306" t="s">
        <v>536</v>
      </c>
      <c r="H54" s="296"/>
      <c r="I54" s="306" t="s">
        <v>537</v>
      </c>
      <c r="J54" s="296"/>
      <c r="K54" s="308" t="s">
        <v>538</v>
      </c>
      <c r="L54" s="309"/>
      <c r="M54" s="308" t="s">
        <v>539</v>
      </c>
      <c r="N54" s="309"/>
      <c r="O54" s="275"/>
      <c r="P54" s="103"/>
      <c r="Q54" s="305"/>
      <c r="R54" s="305"/>
      <c r="S54" s="305"/>
      <c r="T54" s="305"/>
      <c r="U54" s="305"/>
      <c r="V54" s="305"/>
      <c r="W54" s="39" t="s">
        <v>82</v>
      </c>
      <c r="X54" s="39" t="s">
        <v>83</v>
      </c>
      <c r="Y54" s="41" t="s">
        <v>389</v>
      </c>
      <c r="Z54" s="37" t="s">
        <v>82</v>
      </c>
      <c r="AA54" s="37" t="s">
        <v>83</v>
      </c>
      <c r="AB54" s="25" t="s">
        <v>397</v>
      </c>
      <c r="AC54" s="460"/>
    </row>
    <row r="55" spans="2:29" ht="27.75" customHeight="1" x14ac:dyDescent="0.3">
      <c r="B55" s="270"/>
      <c r="C55" s="270"/>
      <c r="D55" s="273"/>
      <c r="E55" s="297"/>
      <c r="F55" s="298"/>
      <c r="G55" s="307"/>
      <c r="H55" s="298"/>
      <c r="I55" s="307"/>
      <c r="J55" s="298"/>
      <c r="K55" s="310"/>
      <c r="L55" s="311"/>
      <c r="M55" s="310"/>
      <c r="N55" s="311"/>
      <c r="O55" s="275"/>
      <c r="P55" s="103"/>
      <c r="Q55" s="12">
        <v>83</v>
      </c>
      <c r="R55" s="272" t="s">
        <v>782</v>
      </c>
      <c r="S55" s="272"/>
      <c r="T55" s="272"/>
      <c r="U55" s="272"/>
      <c r="V55" s="272"/>
      <c r="W55" s="12">
        <v>2</v>
      </c>
      <c r="X55" s="12">
        <v>2</v>
      </c>
      <c r="Y55" s="44" t="s">
        <v>1129</v>
      </c>
      <c r="Z55" s="1">
        <v>1</v>
      </c>
      <c r="AA55" s="1">
        <v>2</v>
      </c>
      <c r="AB55" s="44" t="s">
        <v>1129</v>
      </c>
      <c r="AC55" s="12" t="s">
        <v>1126</v>
      </c>
    </row>
    <row r="56" spans="2:29" ht="33" customHeight="1" x14ac:dyDescent="0.3">
      <c r="B56" s="270"/>
      <c r="C56" s="270"/>
      <c r="D56" s="273"/>
      <c r="E56" s="299" t="s">
        <v>540</v>
      </c>
      <c r="F56" s="300"/>
      <c r="G56" s="299" t="s">
        <v>540</v>
      </c>
      <c r="H56" s="300"/>
      <c r="I56" s="299" t="s">
        <v>541</v>
      </c>
      <c r="J56" s="300"/>
      <c r="K56" s="299" t="s">
        <v>540</v>
      </c>
      <c r="L56" s="300"/>
      <c r="M56" s="299" t="s">
        <v>542</v>
      </c>
      <c r="N56" s="300"/>
      <c r="O56" s="275"/>
      <c r="P56" s="103"/>
      <c r="Q56" s="12">
        <v>84</v>
      </c>
      <c r="R56" s="272" t="s">
        <v>279</v>
      </c>
      <c r="S56" s="272"/>
      <c r="T56" s="272"/>
      <c r="U56" s="272"/>
      <c r="V56" s="272"/>
      <c r="W56" s="12">
        <v>2</v>
      </c>
      <c r="X56" s="12">
        <v>4</v>
      </c>
      <c r="Y56" s="119" t="s">
        <v>643</v>
      </c>
      <c r="Z56" s="1">
        <v>1</v>
      </c>
      <c r="AA56" s="1">
        <v>4</v>
      </c>
      <c r="AB56" s="119" t="s">
        <v>643</v>
      </c>
      <c r="AC56" s="12" t="s">
        <v>1126</v>
      </c>
    </row>
    <row r="57" spans="2:29" ht="15.75" customHeight="1" thickBot="1" x14ac:dyDescent="0.35">
      <c r="B57" s="270"/>
      <c r="C57" s="271"/>
      <c r="D57" s="274"/>
      <c r="E57" s="34" t="s">
        <v>529</v>
      </c>
      <c r="F57" s="35" t="s">
        <v>83</v>
      </c>
      <c r="G57" s="35" t="s">
        <v>82</v>
      </c>
      <c r="H57" s="35" t="s">
        <v>83</v>
      </c>
      <c r="I57" s="35" t="s">
        <v>82</v>
      </c>
      <c r="J57" s="35" t="s">
        <v>83</v>
      </c>
      <c r="K57" s="35" t="s">
        <v>82</v>
      </c>
      <c r="L57" s="35" t="s">
        <v>83</v>
      </c>
      <c r="M57" s="35" t="s">
        <v>82</v>
      </c>
      <c r="N57" s="35" t="s">
        <v>83</v>
      </c>
      <c r="O57" s="275"/>
      <c r="P57" s="103"/>
      <c r="Q57" s="174"/>
      <c r="R57" s="174"/>
      <c r="S57" s="174"/>
      <c r="T57" s="174"/>
      <c r="U57" s="174"/>
      <c r="V57" s="174"/>
      <c r="W57" s="174"/>
      <c r="X57" s="174"/>
      <c r="Y57" s="110">
        <f>SUM(Y55:Y56)</f>
        <v>0</v>
      </c>
      <c r="Z57" s="1"/>
      <c r="AA57" s="1"/>
      <c r="AB57" s="101"/>
    </row>
    <row r="58" spans="2:29" ht="26.25" customHeight="1" x14ac:dyDescent="0.3">
      <c r="B58" s="100">
        <v>83</v>
      </c>
      <c r="C58" s="434" t="s">
        <v>785</v>
      </c>
      <c r="D58" s="434"/>
      <c r="E58" s="36">
        <v>15</v>
      </c>
      <c r="F58" s="36"/>
      <c r="G58" s="36">
        <v>15</v>
      </c>
      <c r="H58" s="36"/>
      <c r="I58" s="36">
        <v>30</v>
      </c>
      <c r="J58" s="36"/>
      <c r="K58" s="36">
        <v>15</v>
      </c>
      <c r="L58" s="36"/>
      <c r="M58" s="36">
        <v>25</v>
      </c>
      <c r="N58" s="36"/>
      <c r="O58" s="40">
        <f>SUM(E58:M58)</f>
        <v>100</v>
      </c>
      <c r="P58" s="104"/>
      <c r="W58" s="429"/>
      <c r="X58" s="429"/>
      <c r="Y58" s="429"/>
      <c r="Z58" s="430"/>
      <c r="AA58" s="430"/>
      <c r="AB58" s="430"/>
    </row>
    <row r="59" spans="2:29" ht="15" customHeight="1" x14ac:dyDescent="0.3">
      <c r="B59" s="431">
        <v>84</v>
      </c>
      <c r="C59" s="349" t="s">
        <v>1032</v>
      </c>
      <c r="D59" s="350"/>
      <c r="E59" s="36">
        <v>15</v>
      </c>
      <c r="F59" s="36"/>
      <c r="G59" s="36">
        <v>15</v>
      </c>
      <c r="H59" s="36"/>
      <c r="I59" s="36">
        <v>20</v>
      </c>
      <c r="J59" s="36"/>
      <c r="K59" s="36">
        <v>15</v>
      </c>
      <c r="L59" s="36"/>
      <c r="M59" s="36">
        <v>20</v>
      </c>
      <c r="N59" s="36"/>
      <c r="O59" s="40">
        <f t="shared" ref="O59:O62" si="3">SUM(E59:M59)</f>
        <v>85</v>
      </c>
      <c r="P59" s="104"/>
      <c r="Q59" s="113"/>
      <c r="R59" s="347"/>
      <c r="S59" s="347"/>
      <c r="T59" s="347"/>
      <c r="U59" s="347"/>
      <c r="V59" s="347"/>
      <c r="W59" s="113"/>
      <c r="X59" s="113"/>
      <c r="Y59" s="113"/>
      <c r="Z59" s="22"/>
      <c r="AA59" s="22"/>
      <c r="AB59" s="22"/>
    </row>
    <row r="60" spans="2:29" ht="15" customHeight="1" x14ac:dyDescent="0.3">
      <c r="B60" s="432"/>
      <c r="C60" s="435" t="s">
        <v>1135</v>
      </c>
      <c r="D60" s="435"/>
      <c r="E60" s="110">
        <v>15</v>
      </c>
      <c r="F60" s="110"/>
      <c r="G60" s="110">
        <v>15</v>
      </c>
      <c r="H60" s="110"/>
      <c r="I60" s="110">
        <v>20</v>
      </c>
      <c r="J60" s="110"/>
      <c r="K60" s="110">
        <v>15</v>
      </c>
      <c r="L60" s="110"/>
      <c r="M60" s="110">
        <v>20</v>
      </c>
      <c r="N60" s="110"/>
      <c r="O60" s="40">
        <f t="shared" si="3"/>
        <v>85</v>
      </c>
      <c r="P60" s="104"/>
      <c r="Q60" s="32"/>
    </row>
    <row r="61" spans="2:29" ht="15" customHeight="1" x14ac:dyDescent="0.3">
      <c r="B61" s="432"/>
      <c r="C61" s="433" t="s">
        <v>1033</v>
      </c>
      <c r="D61" s="433"/>
      <c r="E61" s="110">
        <v>15</v>
      </c>
      <c r="F61" s="110"/>
      <c r="G61" s="110">
        <v>15</v>
      </c>
      <c r="H61" s="110"/>
      <c r="I61" s="110">
        <v>20</v>
      </c>
      <c r="J61" s="110"/>
      <c r="K61" s="110">
        <v>15</v>
      </c>
      <c r="L61" s="110"/>
      <c r="M61" s="110">
        <v>25</v>
      </c>
      <c r="N61" s="110"/>
      <c r="O61" s="40">
        <f t="shared" si="3"/>
        <v>90</v>
      </c>
      <c r="P61" s="104"/>
    </row>
    <row r="62" spans="2:29" ht="15" customHeight="1" x14ac:dyDescent="0.3">
      <c r="B62" s="432"/>
      <c r="C62" s="146" t="s">
        <v>1034</v>
      </c>
      <c r="D62" s="146"/>
      <c r="E62" s="110">
        <v>15</v>
      </c>
      <c r="F62" s="110"/>
      <c r="G62" s="110">
        <v>15</v>
      </c>
      <c r="H62" s="110"/>
      <c r="I62" s="110">
        <v>20</v>
      </c>
      <c r="J62" s="110"/>
      <c r="K62" s="110">
        <v>15</v>
      </c>
      <c r="L62" s="110"/>
      <c r="M62" s="110">
        <v>25</v>
      </c>
      <c r="N62" s="110"/>
      <c r="O62" s="40">
        <f t="shared" si="3"/>
        <v>90</v>
      </c>
      <c r="P62" s="104"/>
    </row>
    <row r="63" spans="2:29" ht="15" customHeight="1" x14ac:dyDescent="0.3">
      <c r="B63" s="122"/>
      <c r="E63" s="112"/>
      <c r="F63" s="112"/>
      <c r="G63" s="112"/>
      <c r="H63" s="112"/>
      <c r="I63" s="112"/>
      <c r="J63" s="112"/>
      <c r="K63" s="112"/>
      <c r="L63" s="112"/>
      <c r="M63" s="112"/>
      <c r="N63" s="112"/>
      <c r="O63" s="104"/>
      <c r="P63" s="104"/>
      <c r="Q63" s="394"/>
      <c r="R63" s="394"/>
      <c r="S63" s="394"/>
      <c r="T63" s="394"/>
      <c r="U63" s="394"/>
      <c r="V63" s="394"/>
      <c r="W63" s="260" t="s">
        <v>938</v>
      </c>
      <c r="X63" s="260"/>
      <c r="Y63" s="260"/>
      <c r="Z63" s="260"/>
      <c r="AA63" s="260"/>
      <c r="AB63" s="260"/>
    </row>
    <row r="64" spans="2:29" ht="15.6" x14ac:dyDescent="0.3">
      <c r="B64" s="428"/>
      <c r="E64" s="112"/>
      <c r="F64" s="112"/>
      <c r="G64" s="112"/>
      <c r="H64" s="112"/>
      <c r="I64" s="112"/>
      <c r="J64" s="112"/>
      <c r="K64" s="112"/>
      <c r="L64" s="112"/>
      <c r="M64" s="112"/>
      <c r="N64" s="112"/>
      <c r="O64" s="104"/>
      <c r="P64" s="104"/>
      <c r="Q64" s="276" t="s">
        <v>63</v>
      </c>
      <c r="R64" s="277"/>
      <c r="S64" s="277"/>
      <c r="T64" s="277"/>
      <c r="U64" s="277"/>
      <c r="V64" s="278"/>
      <c r="W64" s="276" t="s">
        <v>940</v>
      </c>
      <c r="X64" s="277"/>
      <c r="Y64" s="278"/>
      <c r="Z64" s="279" t="s">
        <v>942</v>
      </c>
      <c r="AA64" s="280"/>
      <c r="AB64" s="281"/>
    </row>
    <row r="65" spans="2:29" ht="15.6" x14ac:dyDescent="0.3">
      <c r="B65" s="428"/>
      <c r="E65" s="112"/>
      <c r="F65" s="112"/>
      <c r="G65" s="112"/>
      <c r="H65" s="112"/>
      <c r="I65" s="112"/>
      <c r="J65" s="112"/>
      <c r="K65" s="112"/>
      <c r="L65" s="112"/>
      <c r="M65" s="112"/>
      <c r="N65" s="112"/>
      <c r="O65" s="104"/>
      <c r="P65" s="104"/>
      <c r="Q65" s="375" t="s">
        <v>66</v>
      </c>
      <c r="R65" s="376"/>
      <c r="S65" s="376"/>
      <c r="T65" s="376"/>
      <c r="U65" s="376"/>
      <c r="V65" s="377"/>
      <c r="W65" s="378">
        <v>1</v>
      </c>
      <c r="X65" s="379"/>
      <c r="Y65" s="380"/>
      <c r="Z65" s="381">
        <f>W65/2</f>
        <v>0.5</v>
      </c>
      <c r="AA65" s="382"/>
      <c r="AB65" s="383"/>
    </row>
    <row r="66" spans="2:29" ht="15.6" x14ac:dyDescent="0.3">
      <c r="B66" s="428"/>
      <c r="E66" s="112"/>
      <c r="F66" s="112"/>
      <c r="G66" s="112"/>
      <c r="H66" s="112"/>
      <c r="I66" s="112"/>
      <c r="J66" s="112"/>
      <c r="K66" s="112"/>
      <c r="L66" s="112"/>
      <c r="M66" s="112"/>
      <c r="N66" s="112"/>
      <c r="O66" s="104"/>
      <c r="P66" s="104"/>
      <c r="Q66" s="372" t="s">
        <v>67</v>
      </c>
      <c r="R66" s="373"/>
      <c r="S66" s="373"/>
      <c r="T66" s="373"/>
      <c r="U66" s="373"/>
      <c r="V66" s="374"/>
      <c r="W66" s="357">
        <v>0</v>
      </c>
      <c r="X66" s="358"/>
      <c r="Y66" s="359"/>
      <c r="Z66" s="360">
        <f t="shared" ref="Z66:Z69" si="4">W66/2</f>
        <v>0</v>
      </c>
      <c r="AA66" s="361"/>
      <c r="AB66" s="362"/>
    </row>
    <row r="67" spans="2:29" ht="15.6" x14ac:dyDescent="0.3">
      <c r="B67" s="111"/>
      <c r="E67" s="112"/>
      <c r="F67" s="112"/>
      <c r="G67" s="112"/>
      <c r="H67" s="112"/>
      <c r="I67" s="112"/>
      <c r="J67" s="112"/>
      <c r="K67" s="112"/>
      <c r="L67" s="112"/>
      <c r="M67" s="112"/>
      <c r="N67" s="112"/>
      <c r="O67" s="104"/>
      <c r="Q67" s="404" t="s">
        <v>68</v>
      </c>
      <c r="R67" s="405"/>
      <c r="S67" s="405"/>
      <c r="T67" s="405"/>
      <c r="U67" s="405"/>
      <c r="V67" s="406"/>
      <c r="W67" s="401">
        <v>1</v>
      </c>
      <c r="X67" s="402"/>
      <c r="Y67" s="403"/>
      <c r="Z67" s="415">
        <f t="shared" si="4"/>
        <v>0.5</v>
      </c>
      <c r="AA67" s="416"/>
      <c r="AB67" s="417"/>
    </row>
    <row r="68" spans="2:29" ht="15.6" x14ac:dyDescent="0.3">
      <c r="B68" s="428"/>
      <c r="O68" s="104"/>
      <c r="Q68" s="398" t="s">
        <v>69</v>
      </c>
      <c r="R68" s="399"/>
      <c r="S68" s="399"/>
      <c r="T68" s="399"/>
      <c r="U68" s="399"/>
      <c r="V68" s="400"/>
      <c r="W68" s="395">
        <v>0</v>
      </c>
      <c r="X68" s="396"/>
      <c r="Y68" s="397"/>
      <c r="Z68" s="436">
        <f t="shared" si="4"/>
        <v>0</v>
      </c>
      <c r="AA68" s="437"/>
      <c r="AB68" s="438"/>
    </row>
    <row r="69" spans="2:29" ht="15.6" x14ac:dyDescent="0.3">
      <c r="B69" s="428"/>
      <c r="O69" s="104"/>
      <c r="Q69" s="251" t="s">
        <v>70</v>
      </c>
      <c r="R69" s="251"/>
      <c r="S69" s="251"/>
      <c r="T69" s="251"/>
      <c r="U69" s="251"/>
      <c r="V69" s="251"/>
      <c r="W69" s="252">
        <f>SUM(W65:Y68)</f>
        <v>2</v>
      </c>
      <c r="X69" s="252"/>
      <c r="Y69" s="252"/>
      <c r="Z69" s="407">
        <f t="shared" si="4"/>
        <v>1</v>
      </c>
      <c r="AA69" s="408"/>
      <c r="AB69" s="409"/>
    </row>
    <row r="70" spans="2:29" x14ac:dyDescent="0.3">
      <c r="B70" s="111"/>
      <c r="O70" s="104"/>
    </row>
    <row r="73" spans="2:29" ht="25.8" x14ac:dyDescent="0.3">
      <c r="B73" s="269" t="s">
        <v>1030</v>
      </c>
      <c r="C73" s="269"/>
      <c r="D73" s="269"/>
      <c r="E73" s="269"/>
      <c r="F73" s="269"/>
      <c r="G73" s="269"/>
      <c r="H73" s="269"/>
      <c r="I73" s="269"/>
      <c r="J73" s="269"/>
      <c r="K73" s="269"/>
      <c r="L73" s="269"/>
      <c r="M73" s="269"/>
      <c r="N73" s="269"/>
      <c r="O73" s="269"/>
      <c r="P73" s="102"/>
      <c r="Q73" s="318" t="s">
        <v>544</v>
      </c>
      <c r="R73" s="318"/>
      <c r="S73" s="318"/>
      <c r="T73" s="318"/>
      <c r="U73" s="318"/>
      <c r="V73" s="318"/>
      <c r="W73" s="318"/>
      <c r="X73" s="318"/>
      <c r="Y73" s="318"/>
      <c r="Z73" s="318"/>
      <c r="AA73" s="318"/>
      <c r="AB73" s="318"/>
    </row>
    <row r="74" spans="2:29" ht="15.6" x14ac:dyDescent="0.3">
      <c r="B74" s="270" t="s">
        <v>3</v>
      </c>
      <c r="C74" s="270"/>
      <c r="D74" s="273" t="s">
        <v>407</v>
      </c>
      <c r="E74" s="293" t="s">
        <v>410</v>
      </c>
      <c r="F74" s="294"/>
      <c r="G74" s="294"/>
      <c r="H74" s="294"/>
      <c r="I74" s="294"/>
      <c r="J74" s="294"/>
      <c r="K74" s="312" t="s">
        <v>409</v>
      </c>
      <c r="L74" s="313"/>
      <c r="M74" s="313"/>
      <c r="N74" s="314"/>
      <c r="O74" s="316" t="s">
        <v>408</v>
      </c>
      <c r="P74" s="103"/>
      <c r="Q74" s="305" t="s">
        <v>1007</v>
      </c>
      <c r="R74" s="305"/>
      <c r="S74" s="305"/>
      <c r="T74" s="305"/>
      <c r="U74" s="305"/>
      <c r="V74" s="305"/>
      <c r="W74" s="304" t="s">
        <v>546</v>
      </c>
      <c r="X74" s="304"/>
      <c r="Y74" s="304"/>
      <c r="Z74" s="243" t="s">
        <v>59</v>
      </c>
      <c r="AA74" s="243"/>
      <c r="AB74" s="243"/>
      <c r="AC74" s="459" t="s">
        <v>1134</v>
      </c>
    </row>
    <row r="75" spans="2:29" x14ac:dyDescent="0.3">
      <c r="B75" s="270"/>
      <c r="C75" s="270"/>
      <c r="D75" s="273"/>
      <c r="E75" s="295" t="s">
        <v>535</v>
      </c>
      <c r="F75" s="296"/>
      <c r="G75" s="306" t="s">
        <v>536</v>
      </c>
      <c r="H75" s="296"/>
      <c r="I75" s="306" t="s">
        <v>537</v>
      </c>
      <c r="J75" s="296"/>
      <c r="K75" s="308" t="s">
        <v>538</v>
      </c>
      <c r="L75" s="309"/>
      <c r="M75" s="308" t="s">
        <v>539</v>
      </c>
      <c r="N75" s="309"/>
      <c r="O75" s="275"/>
      <c r="P75" s="103"/>
      <c r="Q75" s="305"/>
      <c r="R75" s="305"/>
      <c r="S75" s="305"/>
      <c r="T75" s="305"/>
      <c r="U75" s="305"/>
      <c r="V75" s="305"/>
      <c r="W75" s="39" t="s">
        <v>82</v>
      </c>
      <c r="X75" s="39" t="s">
        <v>83</v>
      </c>
      <c r="Y75" s="41" t="s">
        <v>389</v>
      </c>
      <c r="Z75" s="37" t="s">
        <v>82</v>
      </c>
      <c r="AA75" s="37" t="s">
        <v>83</v>
      </c>
      <c r="AB75" s="25" t="s">
        <v>397</v>
      </c>
      <c r="AC75" s="460"/>
    </row>
    <row r="76" spans="2:29" x14ac:dyDescent="0.3">
      <c r="B76" s="270"/>
      <c r="C76" s="270"/>
      <c r="D76" s="273"/>
      <c r="E76" s="297"/>
      <c r="F76" s="298"/>
      <c r="G76" s="307"/>
      <c r="H76" s="298"/>
      <c r="I76" s="307"/>
      <c r="J76" s="298"/>
      <c r="K76" s="310"/>
      <c r="L76" s="311"/>
      <c r="M76" s="310"/>
      <c r="N76" s="311"/>
      <c r="O76" s="275"/>
      <c r="P76" s="103"/>
      <c r="Q76" s="12">
        <v>85</v>
      </c>
      <c r="R76" s="272" t="s">
        <v>651</v>
      </c>
      <c r="S76" s="272"/>
      <c r="T76" s="272"/>
      <c r="U76" s="272"/>
      <c r="V76" s="272"/>
      <c r="W76" s="12">
        <v>1</v>
      </c>
      <c r="X76" s="12">
        <v>4</v>
      </c>
      <c r="Y76" s="119" t="s">
        <v>643</v>
      </c>
      <c r="Z76" s="145">
        <v>1</v>
      </c>
      <c r="AA76" s="145">
        <v>4</v>
      </c>
      <c r="AB76" s="119" t="s">
        <v>643</v>
      </c>
      <c r="AC76" s="12" t="s">
        <v>1126</v>
      </c>
    </row>
    <row r="77" spans="2:29" x14ac:dyDescent="0.3">
      <c r="B77" s="270"/>
      <c r="C77" s="270"/>
      <c r="D77" s="273"/>
      <c r="E77" s="299" t="s">
        <v>540</v>
      </c>
      <c r="F77" s="300"/>
      <c r="G77" s="299" t="s">
        <v>540</v>
      </c>
      <c r="H77" s="300"/>
      <c r="I77" s="299" t="s">
        <v>541</v>
      </c>
      <c r="J77" s="300"/>
      <c r="K77" s="299" t="s">
        <v>540</v>
      </c>
      <c r="L77" s="300"/>
      <c r="M77" s="299" t="s">
        <v>542</v>
      </c>
      <c r="N77" s="300"/>
      <c r="O77" s="275"/>
      <c r="P77" s="103"/>
      <c r="Q77" s="12">
        <v>86</v>
      </c>
      <c r="R77" s="272" t="s">
        <v>575</v>
      </c>
      <c r="S77" s="272"/>
      <c r="T77" s="272"/>
      <c r="U77" s="272"/>
      <c r="V77" s="272"/>
      <c r="W77" s="12">
        <v>3</v>
      </c>
      <c r="X77" s="12">
        <v>3</v>
      </c>
      <c r="Y77" s="119" t="s">
        <v>643</v>
      </c>
      <c r="Z77" s="145">
        <v>1</v>
      </c>
      <c r="AA77" s="145">
        <v>3</v>
      </c>
      <c r="AB77" s="42" t="s">
        <v>1128</v>
      </c>
      <c r="AC77" s="12" t="s">
        <v>1126</v>
      </c>
    </row>
    <row r="78" spans="2:29" ht="15" thickBot="1" x14ac:dyDescent="0.35">
      <c r="B78" s="270"/>
      <c r="C78" s="271"/>
      <c r="D78" s="274"/>
      <c r="E78" s="34" t="s">
        <v>529</v>
      </c>
      <c r="F78" s="35" t="s">
        <v>83</v>
      </c>
      <c r="G78" s="35" t="s">
        <v>82</v>
      </c>
      <c r="H78" s="35" t="s">
        <v>83</v>
      </c>
      <c r="I78" s="35" t="s">
        <v>82</v>
      </c>
      <c r="J78" s="35" t="s">
        <v>83</v>
      </c>
      <c r="K78" s="35" t="s">
        <v>82</v>
      </c>
      <c r="L78" s="35" t="s">
        <v>83</v>
      </c>
      <c r="M78" s="35" t="s">
        <v>82</v>
      </c>
      <c r="N78" s="35" t="s">
        <v>83</v>
      </c>
      <c r="O78" s="275"/>
      <c r="P78" s="103"/>
      <c r="Q78" s="12">
        <v>87</v>
      </c>
      <c r="R78" s="272" t="s">
        <v>580</v>
      </c>
      <c r="S78" s="272"/>
      <c r="T78" s="272"/>
      <c r="U78" s="272"/>
      <c r="V78" s="272"/>
      <c r="W78" s="12">
        <v>2</v>
      </c>
      <c r="X78" s="12">
        <v>2</v>
      </c>
      <c r="Y78" s="44" t="s">
        <v>1129</v>
      </c>
      <c r="Z78" s="145">
        <v>1</v>
      </c>
      <c r="AA78" s="145">
        <v>2</v>
      </c>
      <c r="AB78" s="44" t="s">
        <v>1129</v>
      </c>
      <c r="AC78" s="12" t="s">
        <v>1126</v>
      </c>
    </row>
    <row r="79" spans="2:29" x14ac:dyDescent="0.3">
      <c r="B79" s="338">
        <v>85</v>
      </c>
      <c r="C79" s="427" t="s">
        <v>1035</v>
      </c>
      <c r="D79" s="427"/>
      <c r="E79" s="36">
        <v>5</v>
      </c>
      <c r="F79" s="36"/>
      <c r="G79" s="36">
        <v>5</v>
      </c>
      <c r="H79" s="36"/>
      <c r="I79" s="36">
        <v>5</v>
      </c>
      <c r="J79" s="36"/>
      <c r="K79" s="36">
        <v>0</v>
      </c>
      <c r="L79" s="36"/>
      <c r="M79" s="36">
        <v>20</v>
      </c>
      <c r="N79" s="36"/>
      <c r="O79" s="40">
        <f>SUM(E79:M79)</f>
        <v>35</v>
      </c>
      <c r="P79" s="104"/>
      <c r="Q79" s="12">
        <v>88</v>
      </c>
      <c r="R79" s="272" t="s">
        <v>1040</v>
      </c>
      <c r="S79" s="272"/>
      <c r="T79" s="272"/>
      <c r="U79" s="272"/>
      <c r="V79" s="272"/>
      <c r="W79" s="12">
        <v>1</v>
      </c>
      <c r="X79" s="12">
        <v>1</v>
      </c>
      <c r="Y79" s="44" t="s">
        <v>1129</v>
      </c>
      <c r="Z79" s="145">
        <v>1</v>
      </c>
      <c r="AA79" s="145">
        <v>1</v>
      </c>
      <c r="AB79" s="44" t="s">
        <v>1129</v>
      </c>
      <c r="AC79" s="12" t="s">
        <v>1126</v>
      </c>
    </row>
    <row r="80" spans="2:29" x14ac:dyDescent="0.3">
      <c r="B80" s="338"/>
      <c r="C80" s="349" t="s">
        <v>1036</v>
      </c>
      <c r="D80" s="350"/>
      <c r="E80" s="36">
        <v>15</v>
      </c>
      <c r="F80" s="36"/>
      <c r="G80" s="36">
        <v>15</v>
      </c>
      <c r="H80" s="36"/>
      <c r="I80" s="36">
        <v>10</v>
      </c>
      <c r="J80" s="36"/>
      <c r="K80" s="36">
        <v>15</v>
      </c>
      <c r="L80" s="36"/>
      <c r="M80" s="36">
        <v>20</v>
      </c>
      <c r="N80" s="36"/>
      <c r="O80" s="40">
        <f t="shared" ref="O80:O86" si="5">SUM(E80:M80)</f>
        <v>75</v>
      </c>
      <c r="P80" s="104"/>
      <c r="Q80" s="302"/>
      <c r="R80" s="302"/>
      <c r="S80" s="302"/>
      <c r="T80" s="302"/>
      <c r="U80" s="302"/>
      <c r="V80" s="302"/>
      <c r="W80" s="302"/>
      <c r="X80" s="302"/>
      <c r="Y80" s="112"/>
      <c r="Z80" s="22"/>
      <c r="AA80" s="22"/>
      <c r="AB80" s="22"/>
      <c r="AC80" s="22"/>
    </row>
    <row r="81" spans="1:29" ht="26.25" customHeight="1" x14ac:dyDescent="0.3">
      <c r="B81" s="338"/>
      <c r="C81" s="426" t="s">
        <v>1037</v>
      </c>
      <c r="D81" s="426"/>
      <c r="E81" s="36">
        <v>15</v>
      </c>
      <c r="F81" s="36"/>
      <c r="G81" s="36">
        <v>15</v>
      </c>
      <c r="H81" s="36"/>
      <c r="I81" s="36">
        <v>15</v>
      </c>
      <c r="J81" s="36"/>
      <c r="K81" s="36">
        <v>15</v>
      </c>
      <c r="L81" s="36"/>
      <c r="M81" s="36">
        <v>25</v>
      </c>
      <c r="N81" s="36"/>
      <c r="O81" s="40">
        <f t="shared" si="5"/>
        <v>85</v>
      </c>
      <c r="P81" s="104"/>
      <c r="Q81" s="22"/>
      <c r="R81" s="22"/>
      <c r="S81" s="22"/>
      <c r="T81" s="22"/>
      <c r="U81" s="22"/>
      <c r="V81" s="22"/>
      <c r="W81" s="303"/>
      <c r="X81" s="303"/>
      <c r="Y81" s="303"/>
      <c r="Z81" s="292"/>
      <c r="AA81" s="292"/>
      <c r="AB81" s="292"/>
      <c r="AC81" s="22"/>
    </row>
    <row r="82" spans="1:29" ht="27.75" customHeight="1" x14ac:dyDescent="0.3">
      <c r="B82" s="338">
        <v>86</v>
      </c>
      <c r="C82" s="289" t="s">
        <v>1038</v>
      </c>
      <c r="D82" s="289"/>
      <c r="E82" s="38">
        <v>15</v>
      </c>
      <c r="F82" s="38"/>
      <c r="G82" s="38">
        <v>10</v>
      </c>
      <c r="H82" s="38"/>
      <c r="I82" s="38">
        <v>25</v>
      </c>
      <c r="J82" s="38"/>
      <c r="K82" s="38">
        <v>10</v>
      </c>
      <c r="L82" s="38"/>
      <c r="M82" s="38">
        <v>20</v>
      </c>
      <c r="N82" s="38"/>
      <c r="O82" s="40">
        <f t="shared" si="5"/>
        <v>80</v>
      </c>
      <c r="P82" s="104"/>
      <c r="Q82" s="113"/>
      <c r="R82" s="347"/>
      <c r="S82" s="347"/>
      <c r="T82" s="347"/>
      <c r="U82" s="347"/>
      <c r="V82" s="347"/>
      <c r="W82" s="113"/>
      <c r="X82" s="113"/>
      <c r="Y82" s="113"/>
      <c r="Z82" s="22"/>
      <c r="AA82" s="22"/>
      <c r="AB82" s="22"/>
    </row>
    <row r="83" spans="1:29" ht="15" customHeight="1" x14ac:dyDescent="0.3">
      <c r="B83" s="338"/>
      <c r="C83" s="450" t="s">
        <v>1039</v>
      </c>
      <c r="D83" s="451"/>
      <c r="E83" s="38">
        <v>15</v>
      </c>
      <c r="F83" s="38"/>
      <c r="G83" s="38">
        <v>5</v>
      </c>
      <c r="H83" s="38"/>
      <c r="I83" s="38">
        <v>15</v>
      </c>
      <c r="J83" s="38"/>
      <c r="K83" s="38">
        <v>15</v>
      </c>
      <c r="L83" s="38"/>
      <c r="M83" s="38">
        <v>20</v>
      </c>
      <c r="N83" s="38"/>
      <c r="O83" s="40">
        <f t="shared" si="5"/>
        <v>70</v>
      </c>
      <c r="P83" s="104"/>
      <c r="Q83" s="32"/>
    </row>
    <row r="84" spans="1:29" ht="31.5" customHeight="1" x14ac:dyDescent="0.3">
      <c r="B84" s="338">
        <v>87</v>
      </c>
      <c r="C84" s="286" t="s">
        <v>1038</v>
      </c>
      <c r="D84" s="286"/>
      <c r="E84" s="36">
        <v>15</v>
      </c>
      <c r="F84" s="36"/>
      <c r="G84" s="36">
        <v>10</v>
      </c>
      <c r="H84" s="36"/>
      <c r="I84" s="36">
        <v>25</v>
      </c>
      <c r="J84" s="36"/>
      <c r="K84" s="36">
        <v>10</v>
      </c>
      <c r="L84" s="36"/>
      <c r="M84" s="36">
        <v>20</v>
      </c>
      <c r="N84" s="36"/>
      <c r="O84" s="40">
        <f t="shared" si="5"/>
        <v>80</v>
      </c>
      <c r="P84" s="104"/>
    </row>
    <row r="85" spans="1:29" ht="15" customHeight="1" x14ac:dyDescent="0.3">
      <c r="B85" s="338"/>
      <c r="C85" s="461" t="s">
        <v>1039</v>
      </c>
      <c r="D85" s="462"/>
      <c r="E85" s="36">
        <v>15</v>
      </c>
      <c r="F85" s="36"/>
      <c r="G85" s="36">
        <v>5</v>
      </c>
      <c r="H85" s="36"/>
      <c r="I85" s="36">
        <v>15</v>
      </c>
      <c r="J85" s="36"/>
      <c r="K85" s="36">
        <v>15</v>
      </c>
      <c r="L85" s="36"/>
      <c r="M85" s="36">
        <v>20</v>
      </c>
      <c r="N85" s="36"/>
      <c r="O85" s="40">
        <f t="shared" si="5"/>
        <v>70</v>
      </c>
      <c r="P85" s="104"/>
    </row>
    <row r="86" spans="1:29" ht="15.75" customHeight="1" x14ac:dyDescent="0.3">
      <c r="A86" s="123"/>
      <c r="B86" s="100">
        <v>88</v>
      </c>
      <c r="C86" s="463" t="s">
        <v>635</v>
      </c>
      <c r="D86" s="463"/>
      <c r="E86" s="138">
        <v>15</v>
      </c>
      <c r="F86" s="138"/>
      <c r="G86" s="138">
        <v>15</v>
      </c>
      <c r="H86" s="138"/>
      <c r="I86" s="138">
        <v>25</v>
      </c>
      <c r="J86" s="138"/>
      <c r="K86" s="138">
        <v>15</v>
      </c>
      <c r="L86" s="138"/>
      <c r="M86" s="138">
        <v>25</v>
      </c>
      <c r="N86" s="125"/>
      <c r="O86" s="40">
        <f t="shared" si="5"/>
        <v>95</v>
      </c>
      <c r="P86" s="124"/>
      <c r="Q86" s="123"/>
      <c r="R86" s="123"/>
      <c r="S86" s="123"/>
      <c r="T86" s="123"/>
      <c r="U86" s="123"/>
      <c r="V86" s="123"/>
      <c r="W86" s="123"/>
      <c r="X86" s="123"/>
      <c r="Y86" s="123"/>
      <c r="Z86" s="123"/>
      <c r="AA86" s="123"/>
      <c r="AB86" s="123"/>
      <c r="AC86" s="123"/>
    </row>
    <row r="87" spans="1:29" ht="15" customHeight="1" x14ac:dyDescent="0.3">
      <c r="B87" s="111"/>
      <c r="P87" s="104"/>
      <c r="Q87" s="394"/>
      <c r="R87" s="394"/>
      <c r="S87" s="394"/>
      <c r="T87" s="394"/>
      <c r="U87" s="394"/>
      <c r="V87" s="394"/>
      <c r="W87" s="260" t="s">
        <v>938</v>
      </c>
      <c r="X87" s="260"/>
      <c r="Y87" s="260"/>
      <c r="Z87" s="260"/>
      <c r="AA87" s="260"/>
      <c r="AB87" s="260"/>
    </row>
    <row r="88" spans="1:29" ht="15.6" x14ac:dyDescent="0.3">
      <c r="B88" s="111"/>
      <c r="Q88" s="276" t="s">
        <v>63</v>
      </c>
      <c r="R88" s="277"/>
      <c r="S88" s="277"/>
      <c r="T88" s="277"/>
      <c r="U88" s="277"/>
      <c r="V88" s="278"/>
      <c r="W88" s="276" t="s">
        <v>940</v>
      </c>
      <c r="X88" s="277"/>
      <c r="Y88" s="278"/>
      <c r="Z88" s="279" t="s">
        <v>942</v>
      </c>
      <c r="AA88" s="280"/>
      <c r="AB88" s="281"/>
    </row>
    <row r="89" spans="1:29" ht="15" customHeight="1" x14ac:dyDescent="0.3">
      <c r="B89" s="428"/>
      <c r="Q89" s="375" t="s">
        <v>66</v>
      </c>
      <c r="R89" s="376"/>
      <c r="S89" s="376"/>
      <c r="T89" s="376"/>
      <c r="U89" s="376"/>
      <c r="V89" s="377"/>
      <c r="W89" s="453">
        <v>2</v>
      </c>
      <c r="X89" s="454"/>
      <c r="Y89" s="455"/>
      <c r="Z89" s="381">
        <f>W89/4</f>
        <v>0.5</v>
      </c>
      <c r="AA89" s="382"/>
      <c r="AB89" s="383"/>
    </row>
    <row r="90" spans="1:29" ht="15" customHeight="1" x14ac:dyDescent="0.3">
      <c r="B90" s="428"/>
      <c r="Q90" s="372" t="s">
        <v>67</v>
      </c>
      <c r="R90" s="373"/>
      <c r="S90" s="373"/>
      <c r="T90" s="373"/>
      <c r="U90" s="373"/>
      <c r="V90" s="374"/>
      <c r="W90" s="456">
        <v>0</v>
      </c>
      <c r="X90" s="457"/>
      <c r="Y90" s="458"/>
      <c r="Z90" s="360">
        <f t="shared" ref="Z90:Z93" si="6">W90/4</f>
        <v>0</v>
      </c>
      <c r="AA90" s="361"/>
      <c r="AB90" s="362"/>
    </row>
    <row r="91" spans="1:29" ht="15.6" x14ac:dyDescent="0.3">
      <c r="B91" s="111"/>
      <c r="Q91" s="404" t="s">
        <v>68</v>
      </c>
      <c r="R91" s="405"/>
      <c r="S91" s="405"/>
      <c r="T91" s="405"/>
      <c r="U91" s="405"/>
      <c r="V91" s="406"/>
      <c r="W91" s="444">
        <v>2</v>
      </c>
      <c r="X91" s="445"/>
      <c r="Y91" s="446"/>
      <c r="Z91" s="363">
        <f t="shared" si="6"/>
        <v>0.5</v>
      </c>
      <c r="AA91" s="364"/>
      <c r="AB91" s="365"/>
    </row>
    <row r="92" spans="1:29" ht="15" customHeight="1" x14ac:dyDescent="0.3">
      <c r="B92" s="111"/>
      <c r="Q92" s="398" t="s">
        <v>69</v>
      </c>
      <c r="R92" s="399"/>
      <c r="S92" s="399"/>
      <c r="T92" s="399"/>
      <c r="U92" s="399"/>
      <c r="V92" s="400"/>
      <c r="W92" s="447">
        <v>0</v>
      </c>
      <c r="X92" s="448"/>
      <c r="Y92" s="449"/>
      <c r="Z92" s="369">
        <f t="shared" si="6"/>
        <v>0</v>
      </c>
      <c r="AA92" s="370"/>
      <c r="AB92" s="371"/>
    </row>
    <row r="93" spans="1:29" ht="15.6" x14ac:dyDescent="0.3">
      <c r="B93" s="428"/>
      <c r="Q93" s="251" t="s">
        <v>70</v>
      </c>
      <c r="R93" s="251"/>
      <c r="S93" s="251"/>
      <c r="T93" s="251"/>
      <c r="U93" s="251"/>
      <c r="V93" s="251"/>
      <c r="W93" s="252">
        <f>SUM(W89:Y92)</f>
        <v>4</v>
      </c>
      <c r="X93" s="252"/>
      <c r="Y93" s="252"/>
      <c r="Z93" s="407">
        <f t="shared" si="6"/>
        <v>1</v>
      </c>
      <c r="AA93" s="408"/>
      <c r="AB93" s="409"/>
    </row>
    <row r="94" spans="1:29" s="123" customFormat="1" ht="76.5" customHeight="1" x14ac:dyDescent="0.3">
      <c r="A94"/>
      <c r="B94" s="428"/>
      <c r="C94"/>
      <c r="D94"/>
      <c r="E94" s="32"/>
      <c r="F94" s="32"/>
      <c r="G94" s="32"/>
      <c r="H94" s="32"/>
      <c r="I94" s="32"/>
      <c r="J94" s="32"/>
      <c r="K94" s="32"/>
      <c r="L94" s="32"/>
      <c r="M94" s="32"/>
      <c r="N94" s="32"/>
      <c r="O94" s="18"/>
      <c r="P94" s="18"/>
      <c r="Q94"/>
      <c r="R94"/>
      <c r="S94"/>
      <c r="T94"/>
      <c r="U94"/>
      <c r="V94"/>
      <c r="W94"/>
      <c r="X94"/>
      <c r="Y94"/>
      <c r="Z94" s="32"/>
      <c r="AA94" s="32"/>
      <c r="AB94" s="32"/>
      <c r="AC94"/>
    </row>
    <row r="95" spans="1:29" ht="15.6" x14ac:dyDescent="0.3">
      <c r="B95" s="111"/>
      <c r="P95" s="104"/>
      <c r="Q95" s="394"/>
      <c r="R95" s="394"/>
      <c r="S95" s="394"/>
      <c r="T95" s="394"/>
      <c r="U95" s="394"/>
      <c r="V95" s="394"/>
      <c r="W95" s="260" t="s">
        <v>1144</v>
      </c>
      <c r="X95" s="260"/>
      <c r="Y95" s="260"/>
      <c r="Z95" s="260"/>
      <c r="AA95" s="260"/>
      <c r="AB95" s="260"/>
    </row>
    <row r="96" spans="1:29" ht="15.6" x14ac:dyDescent="0.3">
      <c r="B96" s="111"/>
      <c r="Q96" s="276" t="s">
        <v>63</v>
      </c>
      <c r="R96" s="277"/>
      <c r="S96" s="277"/>
      <c r="T96" s="277"/>
      <c r="U96" s="277"/>
      <c r="V96" s="278"/>
      <c r="W96" s="276" t="s">
        <v>940</v>
      </c>
      <c r="X96" s="277"/>
      <c r="Y96" s="278"/>
      <c r="Z96" s="279" t="s">
        <v>942</v>
      </c>
      <c r="AA96" s="280"/>
      <c r="AB96" s="281"/>
    </row>
    <row r="97" spans="1:28" ht="15.6" x14ac:dyDescent="0.3">
      <c r="B97" s="428"/>
      <c r="Q97" s="375" t="s">
        <v>66</v>
      </c>
      <c r="R97" s="376"/>
      <c r="S97" s="376"/>
      <c r="T97" s="376"/>
      <c r="U97" s="376"/>
      <c r="V97" s="377"/>
      <c r="W97" s="453">
        <v>2</v>
      </c>
      <c r="X97" s="454"/>
      <c r="Y97" s="455"/>
      <c r="Z97" s="381">
        <f>W97/4</f>
        <v>0.5</v>
      </c>
      <c r="AA97" s="382"/>
      <c r="AB97" s="383"/>
    </row>
    <row r="98" spans="1:28" ht="15.6" x14ac:dyDescent="0.3">
      <c r="B98" s="428"/>
      <c r="Q98" s="372" t="s">
        <v>67</v>
      </c>
      <c r="R98" s="373"/>
      <c r="S98" s="373"/>
      <c r="T98" s="373"/>
      <c r="U98" s="373"/>
      <c r="V98" s="374"/>
      <c r="W98" s="456">
        <v>0</v>
      </c>
      <c r="X98" s="457"/>
      <c r="Y98" s="458"/>
      <c r="Z98" s="360">
        <f t="shared" ref="Z98:Z101" si="7">W98/4</f>
        <v>0</v>
      </c>
      <c r="AA98" s="361"/>
      <c r="AB98" s="362"/>
    </row>
    <row r="99" spans="1:28" ht="15.6" x14ac:dyDescent="0.3">
      <c r="B99" s="111"/>
      <c r="Q99" s="404" t="s">
        <v>68</v>
      </c>
      <c r="R99" s="405"/>
      <c r="S99" s="405"/>
      <c r="T99" s="405"/>
      <c r="U99" s="405"/>
      <c r="V99" s="406"/>
      <c r="W99" s="444">
        <v>2</v>
      </c>
      <c r="X99" s="445"/>
      <c r="Y99" s="446"/>
      <c r="Z99" s="363">
        <f t="shared" si="7"/>
        <v>0.5</v>
      </c>
      <c r="AA99" s="364"/>
      <c r="AB99" s="365"/>
    </row>
    <row r="100" spans="1:28" ht="15.6" x14ac:dyDescent="0.3">
      <c r="B100" s="111"/>
      <c r="Q100" s="398" t="s">
        <v>69</v>
      </c>
      <c r="R100" s="399"/>
      <c r="S100" s="399"/>
      <c r="T100" s="399"/>
      <c r="U100" s="399"/>
      <c r="V100" s="400"/>
      <c r="W100" s="447">
        <v>0</v>
      </c>
      <c r="X100" s="448"/>
      <c r="Y100" s="449"/>
      <c r="Z100" s="369">
        <f t="shared" si="7"/>
        <v>0</v>
      </c>
      <c r="AA100" s="370"/>
      <c r="AB100" s="371"/>
    </row>
    <row r="101" spans="1:28" ht="15.6" x14ac:dyDescent="0.3">
      <c r="B101" s="428"/>
      <c r="Q101" s="251" t="s">
        <v>70</v>
      </c>
      <c r="R101" s="251"/>
      <c r="S101" s="251"/>
      <c r="T101" s="251"/>
      <c r="U101" s="251"/>
      <c r="V101" s="251"/>
      <c r="W101" s="252">
        <f>SUM(W97:Y100)</f>
        <v>4</v>
      </c>
      <c r="X101" s="252"/>
      <c r="Y101" s="252"/>
      <c r="Z101" s="407">
        <f t="shared" si="7"/>
        <v>1</v>
      </c>
      <c r="AA101" s="408"/>
      <c r="AB101" s="409"/>
    </row>
    <row r="102" spans="1:28" x14ac:dyDescent="0.3">
      <c r="B102" s="428"/>
      <c r="Z102" s="32"/>
      <c r="AA102" s="32"/>
      <c r="AB102" s="32"/>
    </row>
    <row r="103" spans="1:28" ht="15.6" x14ac:dyDescent="0.3">
      <c r="B103" s="111"/>
      <c r="Q103" s="440"/>
      <c r="R103" s="440"/>
      <c r="S103" s="440"/>
      <c r="T103" s="440"/>
      <c r="U103" s="440"/>
      <c r="V103" s="440"/>
      <c r="W103" s="452"/>
      <c r="X103" s="452"/>
      <c r="Y103" s="452"/>
      <c r="Z103" s="452"/>
      <c r="AA103" s="452"/>
      <c r="AB103" s="452"/>
    </row>
    <row r="104" spans="1:28" ht="15.6" x14ac:dyDescent="0.3">
      <c r="B104" s="428"/>
      <c r="Q104" s="442"/>
      <c r="R104" s="442"/>
      <c r="S104" s="442"/>
      <c r="T104" s="442"/>
      <c r="U104" s="442"/>
      <c r="V104" s="442"/>
      <c r="W104" s="442"/>
      <c r="X104" s="442"/>
      <c r="Y104" s="442"/>
      <c r="Z104" s="443"/>
      <c r="AA104" s="443"/>
      <c r="AB104" s="443"/>
    </row>
    <row r="105" spans="1:28" ht="15.6" x14ac:dyDescent="0.3">
      <c r="B105" s="428"/>
      <c r="Q105" s="439"/>
      <c r="R105" s="439"/>
      <c r="S105" s="439"/>
      <c r="T105" s="439"/>
      <c r="U105" s="439"/>
      <c r="V105" s="439"/>
      <c r="W105" s="440"/>
      <c r="X105" s="440"/>
      <c r="Y105" s="440"/>
      <c r="Z105" s="440"/>
      <c r="AA105" s="440"/>
      <c r="AB105" s="440"/>
    </row>
    <row r="106" spans="1:28" ht="15.6" x14ac:dyDescent="0.3">
      <c r="Q106" s="439"/>
      <c r="R106" s="439"/>
      <c r="S106" s="439"/>
      <c r="T106" s="439"/>
      <c r="U106" s="439"/>
      <c r="V106" s="439"/>
      <c r="W106" s="440"/>
      <c r="X106" s="440"/>
      <c r="Y106" s="440"/>
      <c r="Z106" s="440"/>
      <c r="AA106" s="440"/>
      <c r="AB106" s="440"/>
    </row>
    <row r="107" spans="1:28" ht="15.6" x14ac:dyDescent="0.3">
      <c r="Q107" s="439"/>
      <c r="R107" s="439"/>
      <c r="S107" s="439"/>
      <c r="T107" s="439"/>
      <c r="U107" s="439"/>
      <c r="V107" s="439"/>
      <c r="W107" s="440"/>
      <c r="X107" s="440"/>
      <c r="Y107" s="440"/>
      <c r="Z107" s="440"/>
      <c r="AA107" s="440"/>
      <c r="AB107" s="440"/>
    </row>
    <row r="108" spans="1:28" ht="15.6" x14ac:dyDescent="0.3">
      <c r="A108" s="32"/>
      <c r="B108" s="32"/>
      <c r="C108" s="32"/>
      <c r="D108" s="32"/>
      <c r="I108" s="18"/>
      <c r="J108" s="18"/>
      <c r="K108"/>
      <c r="L108"/>
      <c r="M108"/>
      <c r="N108"/>
      <c r="O108"/>
      <c r="P108"/>
      <c r="Q108" s="439"/>
      <c r="R108" s="439"/>
      <c r="S108" s="439"/>
      <c r="T108" s="439"/>
      <c r="U108" s="439"/>
      <c r="V108" s="439"/>
      <c r="W108" s="440"/>
      <c r="X108" s="440"/>
      <c r="Y108" s="440"/>
      <c r="Z108" s="440"/>
      <c r="AA108" s="440"/>
      <c r="AB108" s="440"/>
    </row>
    <row r="109" spans="1:28" ht="15.6" x14ac:dyDescent="0.3">
      <c r="A109" s="32"/>
      <c r="B109" s="32"/>
      <c r="C109" s="32"/>
      <c r="D109" s="32"/>
      <c r="I109" s="18"/>
      <c r="J109" s="18"/>
      <c r="K109"/>
      <c r="L109"/>
      <c r="M109"/>
      <c r="N109"/>
      <c r="O109"/>
      <c r="P109"/>
      <c r="Q109" s="439"/>
      <c r="R109" s="439"/>
      <c r="S109" s="439"/>
      <c r="T109" s="439"/>
      <c r="U109" s="439"/>
      <c r="V109" s="439"/>
      <c r="W109" s="440"/>
      <c r="X109" s="440"/>
      <c r="Y109" s="440"/>
      <c r="Z109" s="441"/>
      <c r="AA109" s="440"/>
      <c r="AB109" s="440"/>
    </row>
    <row r="110" spans="1:28" x14ac:dyDescent="0.3">
      <c r="A110" s="32"/>
      <c r="B110" s="32"/>
      <c r="C110" s="32"/>
      <c r="D110" s="32"/>
      <c r="I110" s="18"/>
      <c r="J110" s="18"/>
      <c r="K110"/>
      <c r="L110"/>
      <c r="M110"/>
      <c r="N110"/>
      <c r="O110"/>
      <c r="P110"/>
    </row>
    <row r="111" spans="1:28" x14ac:dyDescent="0.3">
      <c r="A111" s="32"/>
      <c r="B111" s="32"/>
      <c r="C111" s="32"/>
      <c r="D111" s="32"/>
      <c r="I111" s="18"/>
      <c r="J111" s="18"/>
      <c r="K111"/>
      <c r="L111"/>
      <c r="M111"/>
      <c r="N111"/>
      <c r="O111"/>
      <c r="P111"/>
    </row>
    <row r="112" spans="1:28" x14ac:dyDescent="0.3">
      <c r="A112" s="32"/>
      <c r="B112" s="32"/>
      <c r="C112" s="32"/>
      <c r="D112" s="32"/>
      <c r="I112" s="18"/>
      <c r="J112" s="18"/>
      <c r="K112"/>
      <c r="L112"/>
      <c r="M112"/>
      <c r="N112"/>
      <c r="O112"/>
      <c r="P112"/>
    </row>
    <row r="113" spans="1:16" x14ac:dyDescent="0.3">
      <c r="A113" s="32"/>
      <c r="B113" s="32"/>
      <c r="C113" s="32"/>
      <c r="D113" s="32"/>
      <c r="I113" s="18"/>
      <c r="J113" s="18"/>
      <c r="K113"/>
      <c r="L113"/>
      <c r="M113"/>
      <c r="N113"/>
      <c r="O113"/>
      <c r="P113"/>
    </row>
    <row r="114" spans="1:16" x14ac:dyDescent="0.3">
      <c r="A114" s="32"/>
      <c r="B114" s="32"/>
      <c r="C114" s="32"/>
      <c r="D114" s="32"/>
      <c r="I114" s="18"/>
      <c r="J114" s="18"/>
      <c r="K114"/>
      <c r="L114"/>
      <c r="M114"/>
      <c r="N114"/>
      <c r="O114"/>
      <c r="P114"/>
    </row>
    <row r="115" spans="1:16" x14ac:dyDescent="0.3">
      <c r="A115" s="32"/>
      <c r="B115" s="32"/>
      <c r="C115" s="32"/>
      <c r="D115" s="32"/>
      <c r="I115" s="18"/>
      <c r="J115" s="18"/>
      <c r="K115"/>
      <c r="L115"/>
      <c r="M115"/>
      <c r="N115"/>
      <c r="O115"/>
      <c r="P115"/>
    </row>
    <row r="116" spans="1:16" x14ac:dyDescent="0.3">
      <c r="A116" s="32"/>
      <c r="B116" s="32"/>
      <c r="C116" s="32"/>
      <c r="D116" s="32"/>
      <c r="I116" s="18"/>
      <c r="J116" s="18"/>
      <c r="K116"/>
      <c r="L116"/>
      <c r="M116"/>
      <c r="N116"/>
      <c r="O116"/>
      <c r="P116"/>
    </row>
    <row r="117" spans="1:16" x14ac:dyDescent="0.3">
      <c r="A117" s="32"/>
      <c r="B117" s="32"/>
      <c r="C117" s="32"/>
      <c r="D117" s="32"/>
      <c r="I117" s="18"/>
      <c r="J117" s="18"/>
      <c r="K117"/>
      <c r="L117"/>
      <c r="M117"/>
      <c r="N117"/>
      <c r="O117"/>
      <c r="P117"/>
    </row>
    <row r="118" spans="1:16" x14ac:dyDescent="0.3">
      <c r="A118" s="32"/>
      <c r="B118" s="32"/>
      <c r="C118" s="32"/>
      <c r="D118" s="32"/>
      <c r="I118" s="18"/>
      <c r="J118" s="18"/>
      <c r="K118"/>
      <c r="L118"/>
      <c r="M118"/>
      <c r="N118"/>
      <c r="O118"/>
      <c r="P118"/>
    </row>
    <row r="119" spans="1:16" x14ac:dyDescent="0.3">
      <c r="A119" s="32"/>
      <c r="B119" s="32"/>
      <c r="C119" s="32"/>
      <c r="D119" s="32"/>
      <c r="I119" s="18"/>
      <c r="J119" s="18"/>
      <c r="K119"/>
      <c r="L119"/>
      <c r="M119"/>
      <c r="N119"/>
      <c r="O119"/>
      <c r="P119"/>
    </row>
    <row r="120" spans="1:16" x14ac:dyDescent="0.3">
      <c r="A120" s="32"/>
      <c r="B120" s="32"/>
      <c r="C120" s="32"/>
      <c r="D120" s="32"/>
      <c r="I120" s="18"/>
      <c r="J120" s="18"/>
      <c r="K120"/>
      <c r="L120"/>
      <c r="M120"/>
      <c r="N120"/>
      <c r="O120"/>
      <c r="P120"/>
    </row>
  </sheetData>
  <mergeCells count="261">
    <mergeCell ref="C84:D84"/>
    <mergeCell ref="C85:D85"/>
    <mergeCell ref="B93:B94"/>
    <mergeCell ref="Q93:V93"/>
    <mergeCell ref="W93:Y93"/>
    <mergeCell ref="Z93:AB93"/>
    <mergeCell ref="C86:D86"/>
    <mergeCell ref="Q87:V87"/>
    <mergeCell ref="W87:AB87"/>
    <mergeCell ref="Q88:V88"/>
    <mergeCell ref="W88:Y88"/>
    <mergeCell ref="Z88:AB88"/>
    <mergeCell ref="B89:B90"/>
    <mergeCell ref="Q89:V89"/>
    <mergeCell ref="Q90:V90"/>
    <mergeCell ref="W90:Y90"/>
    <mergeCell ref="Z90:AB90"/>
    <mergeCell ref="W89:Y89"/>
    <mergeCell ref="Z89:AB89"/>
    <mergeCell ref="AC53:AC54"/>
    <mergeCell ref="B73:O73"/>
    <mergeCell ref="Q73:AB73"/>
    <mergeCell ref="B74:C78"/>
    <mergeCell ref="D74:D78"/>
    <mergeCell ref="E74:J74"/>
    <mergeCell ref="K74:N74"/>
    <mergeCell ref="O74:O78"/>
    <mergeCell ref="Q74:V75"/>
    <mergeCell ref="AC74:AC75"/>
    <mergeCell ref="E75:F76"/>
    <mergeCell ref="G75:H76"/>
    <mergeCell ref="I75:J76"/>
    <mergeCell ref="K75:L76"/>
    <mergeCell ref="M75:N76"/>
    <mergeCell ref="R76:V76"/>
    <mergeCell ref="E77:F77"/>
    <mergeCell ref="G77:H77"/>
    <mergeCell ref="I77:J77"/>
    <mergeCell ref="K77:L77"/>
    <mergeCell ref="M77:N77"/>
    <mergeCell ref="R77:V77"/>
    <mergeCell ref="R78:V78"/>
    <mergeCell ref="W74:Y74"/>
    <mergeCell ref="B101:B102"/>
    <mergeCell ref="Q101:V101"/>
    <mergeCell ref="W101:Y101"/>
    <mergeCell ref="Z101:AB101"/>
    <mergeCell ref="B97:B98"/>
    <mergeCell ref="Q103:V103"/>
    <mergeCell ref="W103:AB103"/>
    <mergeCell ref="W97:Y97"/>
    <mergeCell ref="Z97:AB97"/>
    <mergeCell ref="Q98:V98"/>
    <mergeCell ref="W98:Y98"/>
    <mergeCell ref="Z98:AB98"/>
    <mergeCell ref="Q99:V99"/>
    <mergeCell ref="W99:Y99"/>
    <mergeCell ref="Z99:AB99"/>
    <mergeCell ref="Q100:V100"/>
    <mergeCell ref="W100:Y100"/>
    <mergeCell ref="Z100:AB100"/>
    <mergeCell ref="Q97:V97"/>
    <mergeCell ref="Q95:V95"/>
    <mergeCell ref="W95:AB95"/>
    <mergeCell ref="Q96:V96"/>
    <mergeCell ref="W96:Y96"/>
    <mergeCell ref="B79:B81"/>
    <mergeCell ref="C79:D79"/>
    <mergeCell ref="R79:V79"/>
    <mergeCell ref="C80:D80"/>
    <mergeCell ref="Q80:X80"/>
    <mergeCell ref="Z96:AB96"/>
    <mergeCell ref="Q91:V91"/>
    <mergeCell ref="W91:Y91"/>
    <mergeCell ref="Z91:AB91"/>
    <mergeCell ref="Q92:V92"/>
    <mergeCell ref="W92:Y92"/>
    <mergeCell ref="Z92:AB92"/>
    <mergeCell ref="C81:D81"/>
    <mergeCell ref="W81:Y81"/>
    <mergeCell ref="Z81:AB81"/>
    <mergeCell ref="B82:B83"/>
    <mergeCell ref="C82:D82"/>
    <mergeCell ref="R82:V82"/>
    <mergeCell ref="C83:D83"/>
    <mergeCell ref="B84:B85"/>
    <mergeCell ref="Q108:V108"/>
    <mergeCell ref="W108:Y108"/>
    <mergeCell ref="Z108:AB108"/>
    <mergeCell ref="B104:B105"/>
    <mergeCell ref="Q109:V109"/>
    <mergeCell ref="W109:Y109"/>
    <mergeCell ref="Z109:AB109"/>
    <mergeCell ref="W106:Y106"/>
    <mergeCell ref="Z106:AB106"/>
    <mergeCell ref="Q107:V107"/>
    <mergeCell ref="W107:Y107"/>
    <mergeCell ref="Z107:AB107"/>
    <mergeCell ref="W104:Y104"/>
    <mergeCell ref="Z104:AB104"/>
    <mergeCell ref="Q104:V104"/>
    <mergeCell ref="Q105:V105"/>
    <mergeCell ref="W105:Y105"/>
    <mergeCell ref="Z105:AB105"/>
    <mergeCell ref="Q106:V106"/>
    <mergeCell ref="Z74:AB74"/>
    <mergeCell ref="Z65:AB65"/>
    <mergeCell ref="Q66:V66"/>
    <mergeCell ref="W66:Y66"/>
    <mergeCell ref="Z66:AB66"/>
    <mergeCell ref="Q69:V69"/>
    <mergeCell ref="W69:Y69"/>
    <mergeCell ref="Z69:AB69"/>
    <mergeCell ref="Q63:V63"/>
    <mergeCell ref="W63:AB63"/>
    <mergeCell ref="B68:B69"/>
    <mergeCell ref="Q64:V64"/>
    <mergeCell ref="W64:Y64"/>
    <mergeCell ref="Z64:AB64"/>
    <mergeCell ref="Q65:V65"/>
    <mergeCell ref="B64:B66"/>
    <mergeCell ref="Q57:X57"/>
    <mergeCell ref="W58:Y58"/>
    <mergeCell ref="Z58:AB58"/>
    <mergeCell ref="B59:B62"/>
    <mergeCell ref="C61:D61"/>
    <mergeCell ref="C58:D58"/>
    <mergeCell ref="C59:D59"/>
    <mergeCell ref="C60:D60"/>
    <mergeCell ref="R59:V59"/>
    <mergeCell ref="Q67:V67"/>
    <mergeCell ref="W67:Y67"/>
    <mergeCell ref="Z67:AB67"/>
    <mergeCell ref="Q68:V68"/>
    <mergeCell ref="W68:Y68"/>
    <mergeCell ref="Z68:AB68"/>
    <mergeCell ref="W65:Y65"/>
    <mergeCell ref="B28:B29"/>
    <mergeCell ref="C19:D19"/>
    <mergeCell ref="B52:O52"/>
    <mergeCell ref="Q52:AB52"/>
    <mergeCell ref="B53:C57"/>
    <mergeCell ref="D53:D57"/>
    <mergeCell ref="E53:J53"/>
    <mergeCell ref="K53:N53"/>
    <mergeCell ref="O53:O57"/>
    <mergeCell ref="Q53:V54"/>
    <mergeCell ref="W53:Y53"/>
    <mergeCell ref="Z53:AB53"/>
    <mergeCell ref="E56:F56"/>
    <mergeCell ref="G56:H56"/>
    <mergeCell ref="I56:J56"/>
    <mergeCell ref="K56:L56"/>
    <mergeCell ref="M56:N56"/>
    <mergeCell ref="R56:V56"/>
    <mergeCell ref="E54:F55"/>
    <mergeCell ref="G54:H55"/>
    <mergeCell ref="I54:J55"/>
    <mergeCell ref="K54:L55"/>
    <mergeCell ref="M54:N55"/>
    <mergeCell ref="R55:V55"/>
    <mergeCell ref="B9:B12"/>
    <mergeCell ref="B14:B16"/>
    <mergeCell ref="C21:D21"/>
    <mergeCell ref="C22:D22"/>
    <mergeCell ref="C23:D23"/>
    <mergeCell ref="C24:D24"/>
    <mergeCell ref="C25:D25"/>
    <mergeCell ref="C17:D17"/>
    <mergeCell ref="C18:D18"/>
    <mergeCell ref="C16:D16"/>
    <mergeCell ref="B17:B19"/>
    <mergeCell ref="B21:B22"/>
    <mergeCell ref="B25:B26"/>
    <mergeCell ref="Q39:V39"/>
    <mergeCell ref="W39:Y39"/>
    <mergeCell ref="Z39:AB39"/>
    <mergeCell ref="Q40:V40"/>
    <mergeCell ref="W40:Y40"/>
    <mergeCell ref="W43:Y43"/>
    <mergeCell ref="Z43:AB43"/>
    <mergeCell ref="Z40:AB40"/>
    <mergeCell ref="Z35:AB35"/>
    <mergeCell ref="Q38:V38"/>
    <mergeCell ref="Z36:AB36"/>
    <mergeCell ref="W38:AB38"/>
    <mergeCell ref="Q35:V35"/>
    <mergeCell ref="W35:Y35"/>
    <mergeCell ref="Q36:V36"/>
    <mergeCell ref="W36:Y36"/>
    <mergeCell ref="Q44:V44"/>
    <mergeCell ref="W44:Y44"/>
    <mergeCell ref="Z44:AB44"/>
    <mergeCell ref="Q41:V41"/>
    <mergeCell ref="W41:Y41"/>
    <mergeCell ref="Z41:AB41"/>
    <mergeCell ref="Q42:V42"/>
    <mergeCell ref="W42:Y42"/>
    <mergeCell ref="Z42:AB42"/>
    <mergeCell ref="Q43:V43"/>
    <mergeCell ref="W34:Y34"/>
    <mergeCell ref="Z34:AB34"/>
    <mergeCell ref="Q31:V31"/>
    <mergeCell ref="W31:Y31"/>
    <mergeCell ref="Z31:AB31"/>
    <mergeCell ref="C20:D20"/>
    <mergeCell ref="Q32:V32"/>
    <mergeCell ref="W32:Y32"/>
    <mergeCell ref="Z32:AB32"/>
    <mergeCell ref="Q30:V30"/>
    <mergeCell ref="W30:AB30"/>
    <mergeCell ref="Q33:V33"/>
    <mergeCell ref="W33:Y33"/>
    <mergeCell ref="Z33:AB33"/>
    <mergeCell ref="Q34:V34"/>
    <mergeCell ref="C26:D26"/>
    <mergeCell ref="C27:D27"/>
    <mergeCell ref="C28:D28"/>
    <mergeCell ref="C29:D29"/>
    <mergeCell ref="C30:D30"/>
    <mergeCell ref="Z4:AC4"/>
    <mergeCell ref="Q3:AC3"/>
    <mergeCell ref="W18:Y18"/>
    <mergeCell ref="Z18:AB18"/>
    <mergeCell ref="C12:D12"/>
    <mergeCell ref="C13:D13"/>
    <mergeCell ref="C14:D14"/>
    <mergeCell ref="C15:D15"/>
    <mergeCell ref="R8:V8"/>
    <mergeCell ref="C9:D9"/>
    <mergeCell ref="R9:V9"/>
    <mergeCell ref="C10:D10"/>
    <mergeCell ref="R10:V10"/>
    <mergeCell ref="C11:D11"/>
    <mergeCell ref="R11:V11"/>
    <mergeCell ref="R12:V12"/>
    <mergeCell ref="R13:V13"/>
    <mergeCell ref="R14:V14"/>
    <mergeCell ref="Q17:X17"/>
    <mergeCell ref="R15:V15"/>
    <mergeCell ref="R16:V16"/>
    <mergeCell ref="B3:O3"/>
    <mergeCell ref="B4:C8"/>
    <mergeCell ref="D4:D8"/>
    <mergeCell ref="E4:J4"/>
    <mergeCell ref="K4:N4"/>
    <mergeCell ref="O4:O8"/>
    <mergeCell ref="Q4:V5"/>
    <mergeCell ref="W4:Y4"/>
    <mergeCell ref="E7:F7"/>
    <mergeCell ref="G7:H7"/>
    <mergeCell ref="I7:J7"/>
    <mergeCell ref="K7:L7"/>
    <mergeCell ref="M7:N7"/>
    <mergeCell ref="R7:V7"/>
    <mergeCell ref="E5:F6"/>
    <mergeCell ref="G5:H6"/>
    <mergeCell ref="I5:J6"/>
    <mergeCell ref="K5:L6"/>
    <mergeCell ref="M5:N6"/>
    <mergeCell ref="R6:V6"/>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6" tint="-0.499984740745262"/>
  </sheetPr>
  <dimension ref="B2:AC73"/>
  <sheetViews>
    <sheetView topLeftCell="H4" zoomScale="80" zoomScaleNormal="80" workbookViewId="0">
      <selection activeCell="Q4" sqref="Q4:V8"/>
    </sheetView>
  </sheetViews>
  <sheetFormatPr baseColWidth="10" defaultRowHeight="14.4" x14ac:dyDescent="0.3"/>
  <cols>
    <col min="1" max="1" width="4.88671875" customWidth="1"/>
    <col min="2" max="2" width="5" style="21" customWidth="1"/>
    <col min="3" max="3" width="28" customWidth="1"/>
    <col min="4" max="4" width="38.109375" customWidth="1"/>
    <col min="5" max="14" width="10.6640625" style="32" customWidth="1"/>
    <col min="15" max="15" width="8.88671875" style="18" customWidth="1"/>
    <col min="16" max="16" width="5" style="18" customWidth="1"/>
    <col min="17" max="17" width="4.109375" customWidth="1"/>
    <col min="29" max="29" width="12.5546875" customWidth="1"/>
  </cols>
  <sheetData>
    <row r="2" spans="2:29" ht="15" customHeight="1" x14ac:dyDescent="0.3">
      <c r="C2" s="33"/>
    </row>
    <row r="3" spans="2:29" ht="44.25" customHeight="1" x14ac:dyDescent="0.3">
      <c r="B3" s="269" t="s">
        <v>1041</v>
      </c>
      <c r="C3" s="269"/>
      <c r="D3" s="269"/>
      <c r="E3" s="269"/>
      <c r="F3" s="269"/>
      <c r="G3" s="269"/>
      <c r="H3" s="269"/>
      <c r="I3" s="269"/>
      <c r="J3" s="269"/>
      <c r="K3" s="269"/>
      <c r="L3" s="269"/>
      <c r="M3" s="269"/>
      <c r="N3" s="269"/>
      <c r="O3" s="269"/>
      <c r="P3" s="102"/>
      <c r="Q3" s="244" t="s">
        <v>544</v>
      </c>
      <c r="R3" s="245"/>
      <c r="S3" s="245"/>
      <c r="T3" s="245"/>
      <c r="U3" s="245"/>
      <c r="V3" s="245"/>
      <c r="W3" s="245"/>
      <c r="X3" s="245"/>
      <c r="Y3" s="245"/>
      <c r="Z3" s="245"/>
      <c r="AA3" s="245"/>
      <c r="AB3" s="245"/>
      <c r="AC3" s="245"/>
    </row>
    <row r="4" spans="2:29" ht="37.5" customHeight="1" x14ac:dyDescent="0.3">
      <c r="B4" s="270" t="s">
        <v>3</v>
      </c>
      <c r="C4" s="270"/>
      <c r="D4" s="273" t="s">
        <v>407</v>
      </c>
      <c r="E4" s="293" t="s">
        <v>410</v>
      </c>
      <c r="F4" s="294"/>
      <c r="G4" s="294"/>
      <c r="H4" s="294"/>
      <c r="I4" s="294"/>
      <c r="J4" s="294"/>
      <c r="K4" s="312" t="s">
        <v>409</v>
      </c>
      <c r="L4" s="313"/>
      <c r="M4" s="313"/>
      <c r="N4" s="314"/>
      <c r="O4" s="316" t="s">
        <v>408</v>
      </c>
      <c r="P4" s="103"/>
      <c r="Q4" s="305" t="s">
        <v>1042</v>
      </c>
      <c r="R4" s="305"/>
      <c r="S4" s="305"/>
      <c r="T4" s="305"/>
      <c r="U4" s="305"/>
      <c r="V4" s="305"/>
      <c r="W4" s="304" t="s">
        <v>546</v>
      </c>
      <c r="X4" s="304"/>
      <c r="Y4" s="304"/>
      <c r="Z4" s="391" t="s">
        <v>59</v>
      </c>
      <c r="AA4" s="392"/>
      <c r="AB4" s="392"/>
      <c r="AC4" s="392"/>
    </row>
    <row r="5" spans="2:29" ht="39.9" customHeight="1" x14ac:dyDescent="0.3">
      <c r="B5" s="270"/>
      <c r="C5" s="270"/>
      <c r="D5" s="273"/>
      <c r="E5" s="295" t="s">
        <v>535</v>
      </c>
      <c r="F5" s="296"/>
      <c r="G5" s="306" t="s">
        <v>536</v>
      </c>
      <c r="H5" s="296"/>
      <c r="I5" s="306" t="s">
        <v>537</v>
      </c>
      <c r="J5" s="296"/>
      <c r="K5" s="308" t="s">
        <v>538</v>
      </c>
      <c r="L5" s="309"/>
      <c r="M5" s="308" t="s">
        <v>539</v>
      </c>
      <c r="N5" s="309"/>
      <c r="O5" s="275"/>
      <c r="P5" s="103"/>
      <c r="Q5" s="305"/>
      <c r="R5" s="305"/>
      <c r="S5" s="305"/>
      <c r="T5" s="305"/>
      <c r="U5" s="305"/>
      <c r="V5" s="305"/>
      <c r="W5" s="39" t="s">
        <v>82</v>
      </c>
      <c r="X5" s="39" t="s">
        <v>83</v>
      </c>
      <c r="Y5" s="41" t="s">
        <v>389</v>
      </c>
      <c r="Z5" s="37" t="s">
        <v>82</v>
      </c>
      <c r="AA5" s="37" t="s">
        <v>83</v>
      </c>
      <c r="AB5" s="25" t="s">
        <v>397</v>
      </c>
      <c r="AC5" s="25" t="s">
        <v>1124</v>
      </c>
    </row>
    <row r="6" spans="2:29" ht="39.9" customHeight="1" x14ac:dyDescent="0.3">
      <c r="B6" s="270"/>
      <c r="C6" s="270"/>
      <c r="D6" s="273"/>
      <c r="E6" s="297"/>
      <c r="F6" s="298"/>
      <c r="G6" s="307"/>
      <c r="H6" s="298"/>
      <c r="I6" s="307"/>
      <c r="J6" s="298"/>
      <c r="K6" s="310"/>
      <c r="L6" s="311"/>
      <c r="M6" s="310"/>
      <c r="N6" s="311"/>
      <c r="O6" s="275"/>
      <c r="P6" s="103"/>
      <c r="Q6" s="12">
        <v>89</v>
      </c>
      <c r="R6" s="272" t="s">
        <v>296</v>
      </c>
      <c r="S6" s="272"/>
      <c r="T6" s="272"/>
      <c r="U6" s="272"/>
      <c r="V6" s="272"/>
      <c r="W6" s="12">
        <v>2</v>
      </c>
      <c r="X6" s="12">
        <v>2</v>
      </c>
      <c r="Y6" s="44" t="s">
        <v>1129</v>
      </c>
      <c r="Z6" s="12">
        <v>2</v>
      </c>
      <c r="AA6" s="12">
        <v>2</v>
      </c>
      <c r="AB6" s="44" t="s">
        <v>1129</v>
      </c>
      <c r="AC6" s="12" t="s">
        <v>1127</v>
      </c>
    </row>
    <row r="7" spans="2:29" ht="31.5" customHeight="1" x14ac:dyDescent="0.3">
      <c r="B7" s="270"/>
      <c r="C7" s="270"/>
      <c r="D7" s="273"/>
      <c r="E7" s="299" t="s">
        <v>540</v>
      </c>
      <c r="F7" s="300"/>
      <c r="G7" s="299" t="s">
        <v>540</v>
      </c>
      <c r="H7" s="300"/>
      <c r="I7" s="299" t="s">
        <v>541</v>
      </c>
      <c r="J7" s="300"/>
      <c r="K7" s="299" t="s">
        <v>540</v>
      </c>
      <c r="L7" s="300"/>
      <c r="M7" s="299" t="s">
        <v>542</v>
      </c>
      <c r="N7" s="300"/>
      <c r="O7" s="275"/>
      <c r="P7" s="103"/>
      <c r="Q7" s="12">
        <v>90</v>
      </c>
      <c r="R7" s="272" t="s">
        <v>592</v>
      </c>
      <c r="S7" s="272"/>
      <c r="T7" s="272"/>
      <c r="U7" s="272"/>
      <c r="V7" s="272"/>
      <c r="W7" s="12">
        <v>3</v>
      </c>
      <c r="X7" s="12">
        <v>2</v>
      </c>
      <c r="Y7" s="42" t="s">
        <v>1128</v>
      </c>
      <c r="Z7" s="12">
        <v>3</v>
      </c>
      <c r="AA7" s="12">
        <v>2</v>
      </c>
      <c r="AB7" s="42" t="s">
        <v>1128</v>
      </c>
      <c r="AC7" s="12" t="s">
        <v>1127</v>
      </c>
    </row>
    <row r="8" spans="2:29" ht="32.25" customHeight="1" thickBot="1" x14ac:dyDescent="0.35">
      <c r="B8" s="270"/>
      <c r="C8" s="271"/>
      <c r="D8" s="274"/>
      <c r="E8" s="34" t="s">
        <v>529</v>
      </c>
      <c r="F8" s="35" t="s">
        <v>83</v>
      </c>
      <c r="G8" s="35" t="s">
        <v>82</v>
      </c>
      <c r="H8" s="35" t="s">
        <v>83</v>
      </c>
      <c r="I8" s="35" t="s">
        <v>82</v>
      </c>
      <c r="J8" s="35" t="s">
        <v>83</v>
      </c>
      <c r="K8" s="35" t="s">
        <v>82</v>
      </c>
      <c r="L8" s="35" t="s">
        <v>83</v>
      </c>
      <c r="M8" s="35" t="s">
        <v>82</v>
      </c>
      <c r="N8" s="35" t="s">
        <v>83</v>
      </c>
      <c r="O8" s="275"/>
      <c r="P8" s="103"/>
      <c r="Q8" s="12">
        <v>91</v>
      </c>
      <c r="R8" s="272" t="s">
        <v>548</v>
      </c>
      <c r="S8" s="272"/>
      <c r="T8" s="272"/>
      <c r="U8" s="272"/>
      <c r="V8" s="272"/>
      <c r="W8" s="12">
        <v>1</v>
      </c>
      <c r="X8" s="12">
        <v>2</v>
      </c>
      <c r="Y8" s="44" t="s">
        <v>1129</v>
      </c>
      <c r="Z8" s="12">
        <v>1</v>
      </c>
      <c r="AA8" s="12">
        <v>2</v>
      </c>
      <c r="AB8" s="44" t="s">
        <v>1129</v>
      </c>
      <c r="AC8" s="12" t="s">
        <v>1127</v>
      </c>
    </row>
    <row r="9" spans="2:29" ht="30" customHeight="1" x14ac:dyDescent="0.3">
      <c r="B9" s="100">
        <v>89</v>
      </c>
      <c r="C9" s="290" t="s">
        <v>588</v>
      </c>
      <c r="D9" s="290"/>
      <c r="E9" s="36">
        <v>10</v>
      </c>
      <c r="F9" s="36"/>
      <c r="G9" s="36">
        <v>5</v>
      </c>
      <c r="H9" s="36"/>
      <c r="I9" s="36">
        <v>10</v>
      </c>
      <c r="J9" s="36"/>
      <c r="K9" s="36">
        <v>5</v>
      </c>
      <c r="L9" s="36"/>
      <c r="M9" s="36">
        <v>10</v>
      </c>
      <c r="N9" s="36"/>
      <c r="O9" s="40">
        <f>SUM(E9:M9)</f>
        <v>40</v>
      </c>
      <c r="P9" s="104"/>
      <c r="Q9" s="302"/>
      <c r="R9" s="302"/>
      <c r="S9" s="302"/>
      <c r="T9" s="302"/>
      <c r="U9" s="302"/>
      <c r="V9" s="302"/>
      <c r="W9" s="302"/>
      <c r="X9" s="302"/>
      <c r="Y9" s="112"/>
      <c r="Z9" s="22"/>
      <c r="AA9" s="22"/>
      <c r="AB9" s="22"/>
      <c r="AC9" s="22"/>
    </row>
    <row r="10" spans="2:29" ht="30" customHeight="1" x14ac:dyDescent="0.3">
      <c r="B10" s="100">
        <v>90</v>
      </c>
      <c r="C10" s="410" t="s">
        <v>596</v>
      </c>
      <c r="D10" s="411"/>
      <c r="E10" s="38">
        <v>10</v>
      </c>
      <c r="F10" s="38"/>
      <c r="G10" s="38">
        <v>10</v>
      </c>
      <c r="H10" s="38"/>
      <c r="I10" s="38">
        <v>10</v>
      </c>
      <c r="J10" s="38"/>
      <c r="K10" s="38">
        <v>15</v>
      </c>
      <c r="L10" s="38"/>
      <c r="M10" s="38">
        <v>15</v>
      </c>
      <c r="N10" s="38"/>
      <c r="O10" s="40">
        <f t="shared" ref="O10:O12" si="0">SUM(E10:M10)</f>
        <v>60</v>
      </c>
      <c r="P10" s="104"/>
      <c r="Q10" s="22"/>
      <c r="R10" s="22"/>
      <c r="S10" s="22"/>
      <c r="T10" s="22"/>
      <c r="U10" s="22"/>
      <c r="V10" s="22"/>
      <c r="W10" s="303"/>
      <c r="X10" s="303"/>
      <c r="Y10" s="303"/>
      <c r="Z10" s="292"/>
      <c r="AA10" s="292"/>
      <c r="AB10" s="292"/>
      <c r="AC10" s="22"/>
    </row>
    <row r="11" spans="2:29" ht="30" customHeight="1" x14ac:dyDescent="0.3">
      <c r="B11" s="351">
        <v>91</v>
      </c>
      <c r="C11" s="286" t="s">
        <v>1043</v>
      </c>
      <c r="D11" s="286"/>
      <c r="E11" s="36">
        <v>10</v>
      </c>
      <c r="F11" s="36"/>
      <c r="G11" s="36">
        <v>5</v>
      </c>
      <c r="H11" s="36"/>
      <c r="I11" s="36">
        <v>10</v>
      </c>
      <c r="J11" s="36"/>
      <c r="K11" s="36">
        <v>5</v>
      </c>
      <c r="L11" s="36"/>
      <c r="M11" s="36">
        <v>10</v>
      </c>
      <c r="N11" s="36"/>
      <c r="O11" s="40">
        <f t="shared" si="0"/>
        <v>40</v>
      </c>
      <c r="P11" s="104"/>
      <c r="Q11" s="113"/>
      <c r="R11" s="347"/>
      <c r="S11" s="347"/>
      <c r="T11" s="347"/>
      <c r="U11" s="347"/>
      <c r="V11" s="347"/>
      <c r="W11" s="113"/>
      <c r="X11" s="113"/>
      <c r="Y11" s="113"/>
      <c r="Z11" s="22"/>
      <c r="AA11" s="22"/>
      <c r="AB11" s="22"/>
    </row>
    <row r="12" spans="2:29" ht="30" customHeight="1" x14ac:dyDescent="0.3">
      <c r="B12" s="353"/>
      <c r="C12" s="286" t="s">
        <v>1044</v>
      </c>
      <c r="D12" s="286"/>
      <c r="E12" s="36">
        <v>10</v>
      </c>
      <c r="F12" s="36"/>
      <c r="G12" s="36">
        <v>5</v>
      </c>
      <c r="H12" s="36"/>
      <c r="I12" s="36">
        <v>10</v>
      </c>
      <c r="J12" s="36"/>
      <c r="K12" s="36">
        <v>15</v>
      </c>
      <c r="L12" s="36"/>
      <c r="M12" s="36">
        <v>10</v>
      </c>
      <c r="N12" s="36"/>
      <c r="O12" s="40">
        <f t="shared" si="0"/>
        <v>50</v>
      </c>
      <c r="P12" s="104"/>
      <c r="Q12" s="113"/>
      <c r="R12" s="347"/>
      <c r="S12" s="347"/>
      <c r="T12" s="347"/>
      <c r="U12" s="347"/>
      <c r="V12" s="347"/>
      <c r="W12" s="113"/>
      <c r="X12" s="113"/>
      <c r="Y12" s="113"/>
      <c r="Z12" s="22"/>
      <c r="AA12" s="22"/>
      <c r="AB12" s="22"/>
    </row>
    <row r="13" spans="2:29" ht="15" customHeight="1" x14ac:dyDescent="0.3">
      <c r="B13" s="111"/>
      <c r="C13" s="393"/>
      <c r="D13" s="393"/>
      <c r="E13" s="112"/>
      <c r="F13" s="112"/>
      <c r="G13" s="112"/>
      <c r="H13" s="112"/>
      <c r="I13" s="112"/>
      <c r="J13" s="112"/>
      <c r="K13" s="112"/>
      <c r="L13" s="112"/>
      <c r="M13" s="112"/>
      <c r="N13" s="112"/>
      <c r="O13" s="104"/>
      <c r="P13" s="104"/>
      <c r="Q13" s="394"/>
      <c r="R13" s="394"/>
      <c r="S13" s="394"/>
      <c r="T13" s="394"/>
      <c r="U13" s="394"/>
      <c r="V13" s="394"/>
      <c r="W13" s="260" t="s">
        <v>938</v>
      </c>
      <c r="X13" s="260"/>
      <c r="Y13" s="260"/>
      <c r="Z13" s="260"/>
      <c r="AA13" s="260"/>
      <c r="AB13" s="260"/>
    </row>
    <row r="14" spans="2:29" ht="15" customHeight="1" x14ac:dyDescent="0.3">
      <c r="B14" s="111"/>
      <c r="C14" s="393"/>
      <c r="D14" s="393"/>
      <c r="E14" s="112"/>
      <c r="F14" s="112"/>
      <c r="G14" s="112"/>
      <c r="H14" s="112"/>
      <c r="I14" s="112"/>
      <c r="J14" s="112"/>
      <c r="K14" s="112"/>
      <c r="L14" s="112"/>
      <c r="M14" s="112"/>
      <c r="N14" s="112"/>
      <c r="O14" s="104"/>
      <c r="P14" s="104"/>
      <c r="Q14" s="276" t="s">
        <v>63</v>
      </c>
      <c r="R14" s="277"/>
      <c r="S14" s="277"/>
      <c r="T14" s="277"/>
      <c r="U14" s="277"/>
      <c r="V14" s="278"/>
      <c r="W14" s="276" t="s">
        <v>940</v>
      </c>
      <c r="X14" s="277"/>
      <c r="Y14" s="278"/>
      <c r="Z14" s="279" t="s">
        <v>942</v>
      </c>
      <c r="AA14" s="280"/>
      <c r="AB14" s="281"/>
    </row>
    <row r="15" spans="2:29" ht="15" customHeight="1" x14ac:dyDescent="0.3">
      <c r="B15" s="111"/>
      <c r="C15" s="393"/>
      <c r="D15" s="393"/>
      <c r="E15" s="112"/>
      <c r="F15" s="112"/>
      <c r="G15" s="112"/>
      <c r="H15" s="112"/>
      <c r="I15" s="112"/>
      <c r="J15" s="112"/>
      <c r="K15" s="112"/>
      <c r="L15" s="112"/>
      <c r="M15" s="112"/>
      <c r="N15" s="112"/>
      <c r="O15" s="104"/>
      <c r="Q15" s="375" t="s">
        <v>66</v>
      </c>
      <c r="R15" s="376"/>
      <c r="S15" s="376"/>
      <c r="T15" s="376"/>
      <c r="U15" s="376"/>
      <c r="V15" s="377"/>
      <c r="W15" s="378">
        <v>2</v>
      </c>
      <c r="X15" s="379"/>
      <c r="Y15" s="380"/>
      <c r="Z15" s="381">
        <f>W15/3</f>
        <v>0.66666666666666663</v>
      </c>
      <c r="AA15" s="382"/>
      <c r="AB15" s="383"/>
    </row>
    <row r="16" spans="2:29" ht="15" customHeight="1" x14ac:dyDescent="0.3">
      <c r="O16"/>
      <c r="Q16" s="372" t="s">
        <v>67</v>
      </c>
      <c r="R16" s="373"/>
      <c r="S16" s="373"/>
      <c r="T16" s="373"/>
      <c r="U16" s="373"/>
      <c r="V16" s="374"/>
      <c r="W16" s="357">
        <v>1</v>
      </c>
      <c r="X16" s="358"/>
      <c r="Y16" s="359"/>
      <c r="Z16" s="360">
        <f t="shared" ref="Z16:Z18" si="1">W16/3</f>
        <v>0.33333333333333331</v>
      </c>
      <c r="AA16" s="361"/>
      <c r="AB16" s="362"/>
    </row>
    <row r="17" spans="5:28" ht="15" customHeight="1" x14ac:dyDescent="0.3">
      <c r="Q17" s="404" t="s">
        <v>68</v>
      </c>
      <c r="R17" s="405"/>
      <c r="S17" s="405"/>
      <c r="T17" s="405"/>
      <c r="U17" s="405"/>
      <c r="V17" s="406"/>
      <c r="W17" s="401">
        <v>0</v>
      </c>
      <c r="X17" s="402"/>
      <c r="Y17" s="403"/>
      <c r="Z17" s="415">
        <f t="shared" si="1"/>
        <v>0</v>
      </c>
      <c r="AA17" s="416"/>
      <c r="AB17" s="417"/>
    </row>
    <row r="18" spans="5:28" ht="15" customHeight="1" x14ac:dyDescent="0.3">
      <c r="Q18" s="398" t="s">
        <v>69</v>
      </c>
      <c r="R18" s="399"/>
      <c r="S18" s="399"/>
      <c r="T18" s="399"/>
      <c r="U18" s="399"/>
      <c r="V18" s="400"/>
      <c r="W18" s="395">
        <v>0</v>
      </c>
      <c r="X18" s="396"/>
      <c r="Y18" s="397"/>
      <c r="Z18" s="369">
        <f t="shared" si="1"/>
        <v>0</v>
      </c>
      <c r="AA18" s="370"/>
      <c r="AB18" s="371"/>
    </row>
    <row r="19" spans="5:28" ht="15" customHeight="1" x14ac:dyDescent="0.3">
      <c r="Q19" s="251" t="s">
        <v>70</v>
      </c>
      <c r="R19" s="251"/>
      <c r="S19" s="251"/>
      <c r="T19" s="251"/>
      <c r="U19" s="251"/>
      <c r="V19" s="251"/>
      <c r="W19" s="252">
        <f>SUM(W15:Y18)</f>
        <v>3</v>
      </c>
      <c r="X19" s="252"/>
      <c r="Y19" s="252"/>
      <c r="Z19" s="407">
        <f>SUM(Z15:AB18)</f>
        <v>1</v>
      </c>
      <c r="AA19" s="408"/>
      <c r="AB19" s="409"/>
    </row>
    <row r="20" spans="5:28" ht="15" customHeight="1" x14ac:dyDescent="0.3"/>
    <row r="21" spans="5:28" ht="15" customHeight="1" x14ac:dyDescent="0.3">
      <c r="Q21" s="259"/>
      <c r="R21" s="259"/>
      <c r="S21" s="259"/>
      <c r="T21" s="259"/>
      <c r="U21" s="259"/>
      <c r="V21" s="259"/>
      <c r="W21" s="260" t="s">
        <v>939</v>
      </c>
      <c r="X21" s="260"/>
      <c r="Y21" s="260"/>
      <c r="Z21" s="260"/>
      <c r="AA21" s="260"/>
      <c r="AB21" s="260"/>
    </row>
    <row r="22" spans="5:28" ht="15" customHeight="1" x14ac:dyDescent="0.3">
      <c r="Q22" s="261" t="s">
        <v>63</v>
      </c>
      <c r="R22" s="261"/>
      <c r="S22" s="261"/>
      <c r="T22" s="261"/>
      <c r="U22" s="261"/>
      <c r="V22" s="261"/>
      <c r="W22" s="261" t="s">
        <v>940</v>
      </c>
      <c r="X22" s="261"/>
      <c r="Y22" s="261"/>
      <c r="Z22" s="263" t="s">
        <v>941</v>
      </c>
      <c r="AA22" s="263"/>
      <c r="AB22" s="263"/>
    </row>
    <row r="23" spans="5:28" ht="15" customHeight="1" x14ac:dyDescent="0.3">
      <c r="Q23" s="255" t="s">
        <v>66</v>
      </c>
      <c r="R23" s="255"/>
      <c r="S23" s="255"/>
      <c r="T23" s="255"/>
      <c r="U23" s="255"/>
      <c r="V23" s="255"/>
      <c r="W23" s="256">
        <v>2</v>
      </c>
      <c r="X23" s="256"/>
      <c r="Y23" s="256"/>
      <c r="Z23" s="265">
        <f>2/3</f>
        <v>0.66666666666666663</v>
      </c>
      <c r="AA23" s="265"/>
      <c r="AB23" s="265"/>
    </row>
    <row r="24" spans="5:28" ht="15" customHeight="1" x14ac:dyDescent="0.3">
      <c r="Q24" s="257" t="s">
        <v>67</v>
      </c>
      <c r="R24" s="257"/>
      <c r="S24" s="257"/>
      <c r="T24" s="257"/>
      <c r="U24" s="257"/>
      <c r="V24" s="257"/>
      <c r="W24" s="258">
        <v>1</v>
      </c>
      <c r="X24" s="258"/>
      <c r="Y24" s="258"/>
      <c r="Z24" s="360">
        <f>1/3</f>
        <v>0.33333333333333331</v>
      </c>
      <c r="AA24" s="361"/>
      <c r="AB24" s="362"/>
    </row>
    <row r="25" spans="5:28" ht="15" customHeight="1" x14ac:dyDescent="0.3">
      <c r="Q25" s="253" t="s">
        <v>68</v>
      </c>
      <c r="R25" s="253"/>
      <c r="S25" s="253"/>
      <c r="T25" s="253"/>
      <c r="U25" s="253"/>
      <c r="V25" s="253"/>
      <c r="W25" s="254">
        <v>0</v>
      </c>
      <c r="X25" s="254"/>
      <c r="Y25" s="254"/>
      <c r="Z25" s="415">
        <f>W25/3</f>
        <v>0</v>
      </c>
      <c r="AA25" s="416"/>
      <c r="AB25" s="417"/>
    </row>
    <row r="26" spans="5:28" ht="15" customHeight="1" x14ac:dyDescent="0.3">
      <c r="Q26" s="249" t="s">
        <v>69</v>
      </c>
      <c r="R26" s="249"/>
      <c r="S26" s="249"/>
      <c r="T26" s="249"/>
      <c r="U26" s="249"/>
      <c r="V26" s="249"/>
      <c r="W26" s="250">
        <v>0</v>
      </c>
      <c r="X26" s="250"/>
      <c r="Y26" s="250"/>
      <c r="Z26" s="369">
        <f>W26/3</f>
        <v>0</v>
      </c>
      <c r="AA26" s="370"/>
      <c r="AB26" s="371"/>
    </row>
    <row r="27" spans="5:28" ht="15" customHeight="1" x14ac:dyDescent="0.3">
      <c r="Q27" s="251" t="s">
        <v>70</v>
      </c>
      <c r="R27" s="251"/>
      <c r="S27" s="251"/>
      <c r="T27" s="251"/>
      <c r="U27" s="251"/>
      <c r="V27" s="251"/>
      <c r="W27" s="252">
        <f>SUM(W23:W26)</f>
        <v>3</v>
      </c>
      <c r="X27" s="252"/>
      <c r="Y27" s="252"/>
      <c r="Z27" s="248">
        <v>1</v>
      </c>
      <c r="AA27" s="252"/>
      <c r="AB27" s="252"/>
    </row>
    <row r="28" spans="5:28" ht="15" customHeight="1" x14ac:dyDescent="0.3">
      <c r="Q28" s="113"/>
      <c r="R28" s="347"/>
      <c r="S28" s="347"/>
      <c r="T28" s="347"/>
      <c r="U28" s="347"/>
      <c r="V28" s="347"/>
      <c r="W28" s="113"/>
      <c r="X28" s="113"/>
      <c r="Y28" s="113"/>
      <c r="Z28" s="22"/>
      <c r="AA28" s="22"/>
      <c r="AB28" s="22"/>
    </row>
    <row r="29" spans="5:28" ht="30" customHeight="1" x14ac:dyDescent="0.3"/>
    <row r="31" spans="5:28" x14ac:dyDescent="0.3">
      <c r="E31"/>
      <c r="F31"/>
      <c r="G31"/>
      <c r="H31"/>
      <c r="I31"/>
      <c r="J31"/>
      <c r="K31"/>
      <c r="L31"/>
      <c r="M31"/>
      <c r="N31"/>
      <c r="O31"/>
      <c r="P31"/>
    </row>
    <row r="32" spans="5:28" x14ac:dyDescent="0.3">
      <c r="E32"/>
      <c r="F32"/>
      <c r="G32"/>
      <c r="H32"/>
      <c r="I32"/>
      <c r="J32"/>
      <c r="K32"/>
      <c r="L32"/>
      <c r="M32"/>
      <c r="N32"/>
      <c r="O32"/>
      <c r="P32"/>
    </row>
    <row r="33" spans="5:16" x14ac:dyDescent="0.3">
      <c r="E33"/>
      <c r="F33"/>
      <c r="G33"/>
      <c r="H33"/>
      <c r="I33"/>
      <c r="J33"/>
      <c r="K33"/>
      <c r="L33"/>
      <c r="M33"/>
      <c r="N33"/>
      <c r="O33"/>
      <c r="P33"/>
    </row>
    <row r="34" spans="5:16" x14ac:dyDescent="0.3">
      <c r="E34"/>
      <c r="F34"/>
      <c r="G34"/>
      <c r="H34"/>
      <c r="I34"/>
      <c r="J34"/>
      <c r="K34"/>
      <c r="L34"/>
      <c r="M34"/>
      <c r="N34"/>
      <c r="O34"/>
      <c r="P34"/>
    </row>
    <row r="35" spans="5:16" x14ac:dyDescent="0.3">
      <c r="E35"/>
      <c r="F35"/>
      <c r="G35"/>
      <c r="H35"/>
      <c r="I35"/>
      <c r="J35"/>
      <c r="K35"/>
      <c r="L35"/>
      <c r="M35"/>
      <c r="N35"/>
      <c r="O35"/>
      <c r="P35"/>
    </row>
    <row r="36" spans="5:16" x14ac:dyDescent="0.3">
      <c r="E36"/>
      <c r="F36"/>
      <c r="G36"/>
      <c r="H36"/>
      <c r="I36"/>
      <c r="J36"/>
      <c r="K36"/>
      <c r="L36"/>
      <c r="M36"/>
      <c r="N36"/>
      <c r="O36"/>
      <c r="P36"/>
    </row>
    <row r="37" spans="5:16" x14ac:dyDescent="0.3">
      <c r="E37"/>
      <c r="F37"/>
      <c r="G37"/>
      <c r="H37"/>
      <c r="I37"/>
      <c r="J37"/>
      <c r="K37"/>
      <c r="L37"/>
      <c r="M37"/>
      <c r="N37"/>
      <c r="O37"/>
      <c r="P37"/>
    </row>
    <row r="69" spans="2:15" x14ac:dyDescent="0.3">
      <c r="B69"/>
      <c r="E69"/>
      <c r="F69"/>
      <c r="G69"/>
      <c r="H69"/>
      <c r="I69"/>
      <c r="J69"/>
      <c r="K69"/>
      <c r="L69"/>
      <c r="M69"/>
      <c r="N69"/>
      <c r="O69"/>
    </row>
    <row r="70" spans="2:15" x14ac:dyDescent="0.3">
      <c r="B70"/>
      <c r="E70"/>
      <c r="F70"/>
      <c r="G70"/>
      <c r="H70"/>
      <c r="I70"/>
      <c r="J70"/>
      <c r="K70"/>
      <c r="L70"/>
      <c r="M70"/>
      <c r="N70"/>
      <c r="O70"/>
    </row>
    <row r="71" spans="2:15" x14ac:dyDescent="0.3">
      <c r="B71"/>
      <c r="E71"/>
      <c r="F71"/>
      <c r="G71"/>
      <c r="H71"/>
      <c r="I71"/>
      <c r="J71"/>
      <c r="K71"/>
      <c r="L71"/>
      <c r="M71"/>
      <c r="N71"/>
      <c r="O71"/>
    </row>
    <row r="72" spans="2:15" x14ac:dyDescent="0.3">
      <c r="B72"/>
      <c r="E72"/>
      <c r="F72"/>
      <c r="G72"/>
      <c r="H72"/>
      <c r="I72"/>
      <c r="J72"/>
      <c r="K72"/>
      <c r="L72"/>
      <c r="M72"/>
      <c r="N72"/>
      <c r="O72"/>
    </row>
    <row r="73" spans="2:15" x14ac:dyDescent="0.3">
      <c r="B73"/>
      <c r="E73"/>
      <c r="F73"/>
      <c r="G73"/>
      <c r="H73"/>
      <c r="I73"/>
      <c r="J73"/>
      <c r="K73"/>
      <c r="L73"/>
      <c r="M73"/>
      <c r="N73"/>
      <c r="O73"/>
    </row>
  </sheetData>
  <mergeCells count="77">
    <mergeCell ref="Q4:V5"/>
    <mergeCell ref="W4:Y4"/>
    <mergeCell ref="R7:V7"/>
    <mergeCell ref="E5:F6"/>
    <mergeCell ref="G5:H6"/>
    <mergeCell ref="I5:J6"/>
    <mergeCell ref="K5:L6"/>
    <mergeCell ref="M5:N6"/>
    <mergeCell ref="R6:V6"/>
    <mergeCell ref="B3:O3"/>
    <mergeCell ref="B4:C8"/>
    <mergeCell ref="D4:D8"/>
    <mergeCell ref="E4:J4"/>
    <mergeCell ref="K4:N4"/>
    <mergeCell ref="O4:O8"/>
    <mergeCell ref="E7:F7"/>
    <mergeCell ref="G7:H7"/>
    <mergeCell ref="I7:J7"/>
    <mergeCell ref="K7:L7"/>
    <mergeCell ref="M7:N7"/>
    <mergeCell ref="R8:V8"/>
    <mergeCell ref="C9:D9"/>
    <mergeCell ref="C10:D10"/>
    <mergeCell ref="C11:D11"/>
    <mergeCell ref="R11:V11"/>
    <mergeCell ref="Q9:X9"/>
    <mergeCell ref="W10:Y10"/>
    <mergeCell ref="Z10:AB10"/>
    <mergeCell ref="C12:D12"/>
    <mergeCell ref="R12:V12"/>
    <mergeCell ref="C13:D13"/>
    <mergeCell ref="Q13:V13"/>
    <mergeCell ref="W13:AB13"/>
    <mergeCell ref="Z16:AB16"/>
    <mergeCell ref="Q17:V17"/>
    <mergeCell ref="W17:Y17"/>
    <mergeCell ref="Z17:AB17"/>
    <mergeCell ref="C14:D14"/>
    <mergeCell ref="Q14:V14"/>
    <mergeCell ref="W14:Y14"/>
    <mergeCell ref="Z14:AB14"/>
    <mergeCell ref="C15:D15"/>
    <mergeCell ref="Q15:V15"/>
    <mergeCell ref="W15:Y15"/>
    <mergeCell ref="Z15:AB15"/>
    <mergeCell ref="R28:V28"/>
    <mergeCell ref="B11:B12"/>
    <mergeCell ref="Q25:V25"/>
    <mergeCell ref="W25:Y25"/>
    <mergeCell ref="Z25:AB25"/>
    <mergeCell ref="Q26:V26"/>
    <mergeCell ref="W26:Y26"/>
    <mergeCell ref="Z26:AB26"/>
    <mergeCell ref="Q23:V23"/>
    <mergeCell ref="W23:Y23"/>
    <mergeCell ref="Z23:AB23"/>
    <mergeCell ref="Q24:V24"/>
    <mergeCell ref="W24:Y24"/>
    <mergeCell ref="Q18:V18"/>
    <mergeCell ref="W18:Y18"/>
    <mergeCell ref="Z18:AB18"/>
    <mergeCell ref="Z4:AC4"/>
    <mergeCell ref="Q3:AC3"/>
    <mergeCell ref="Q27:V27"/>
    <mergeCell ref="W27:Y27"/>
    <mergeCell ref="Z27:AB27"/>
    <mergeCell ref="Z24:AB24"/>
    <mergeCell ref="Q19:V19"/>
    <mergeCell ref="W19:Y19"/>
    <mergeCell ref="Z19:AB19"/>
    <mergeCell ref="Q21:V21"/>
    <mergeCell ref="W21:AB21"/>
    <mergeCell ref="Q22:V22"/>
    <mergeCell ref="W22:Y22"/>
    <mergeCell ref="Z22:AB22"/>
    <mergeCell ref="Q16:V16"/>
    <mergeCell ref="W16:Y16"/>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8"/>
  </sheetPr>
  <dimension ref="B2:AC81"/>
  <sheetViews>
    <sheetView topLeftCell="I1" zoomScale="80" zoomScaleNormal="80" workbookViewId="0">
      <selection activeCell="Q4" sqref="Q4:V13"/>
    </sheetView>
  </sheetViews>
  <sheetFormatPr baseColWidth="10" defaultRowHeight="14.4" x14ac:dyDescent="0.3"/>
  <cols>
    <col min="1" max="1" width="4.88671875" customWidth="1"/>
    <col min="2" max="2" width="5" style="21" customWidth="1"/>
    <col min="3" max="3" width="28" customWidth="1"/>
    <col min="4" max="4" width="38.109375" customWidth="1"/>
    <col min="5" max="14" width="10.6640625" style="32" customWidth="1"/>
    <col min="15" max="15" width="8.88671875" style="18" customWidth="1"/>
    <col min="16" max="16" width="5" style="18" customWidth="1"/>
    <col min="17" max="17" width="4.109375" customWidth="1"/>
    <col min="29" max="29" width="12.33203125" customWidth="1"/>
  </cols>
  <sheetData>
    <row r="2" spans="2:29" ht="15" customHeight="1" x14ac:dyDescent="0.3">
      <c r="C2" s="33"/>
    </row>
    <row r="3" spans="2:29" ht="44.25" customHeight="1" x14ac:dyDescent="0.3">
      <c r="B3" s="269" t="s">
        <v>1045</v>
      </c>
      <c r="C3" s="269"/>
      <c r="D3" s="269"/>
      <c r="E3" s="269"/>
      <c r="F3" s="269"/>
      <c r="G3" s="269"/>
      <c r="H3" s="269"/>
      <c r="I3" s="269"/>
      <c r="J3" s="269"/>
      <c r="K3" s="269"/>
      <c r="L3" s="269"/>
      <c r="M3" s="269"/>
      <c r="N3" s="269"/>
      <c r="O3" s="269"/>
      <c r="P3" s="102"/>
      <c r="Q3" s="244" t="s">
        <v>544</v>
      </c>
      <c r="R3" s="245"/>
      <c r="S3" s="245"/>
      <c r="T3" s="245"/>
      <c r="U3" s="245"/>
      <c r="V3" s="245"/>
      <c r="W3" s="245"/>
      <c r="X3" s="245"/>
      <c r="Y3" s="245"/>
      <c r="Z3" s="245"/>
      <c r="AA3" s="245"/>
      <c r="AB3" s="245"/>
      <c r="AC3" s="245"/>
    </row>
    <row r="4" spans="2:29" ht="37.5" customHeight="1" x14ac:dyDescent="0.3">
      <c r="B4" s="270" t="s">
        <v>3</v>
      </c>
      <c r="C4" s="270"/>
      <c r="D4" s="273" t="s">
        <v>407</v>
      </c>
      <c r="E4" s="293" t="s">
        <v>410</v>
      </c>
      <c r="F4" s="294"/>
      <c r="G4" s="294"/>
      <c r="H4" s="294"/>
      <c r="I4" s="294"/>
      <c r="J4" s="294"/>
      <c r="K4" s="312" t="s">
        <v>409</v>
      </c>
      <c r="L4" s="313"/>
      <c r="M4" s="313"/>
      <c r="N4" s="314"/>
      <c r="O4" s="316" t="s">
        <v>408</v>
      </c>
      <c r="P4" s="103"/>
      <c r="Q4" s="305" t="s">
        <v>1046</v>
      </c>
      <c r="R4" s="305"/>
      <c r="S4" s="305"/>
      <c r="T4" s="305"/>
      <c r="U4" s="305"/>
      <c r="V4" s="305"/>
      <c r="W4" s="304" t="s">
        <v>546</v>
      </c>
      <c r="X4" s="304"/>
      <c r="Y4" s="304"/>
      <c r="Z4" s="391" t="s">
        <v>59</v>
      </c>
      <c r="AA4" s="392"/>
      <c r="AB4" s="392"/>
      <c r="AC4" s="392"/>
    </row>
    <row r="5" spans="2:29" ht="39.9" customHeight="1" x14ac:dyDescent="0.3">
      <c r="B5" s="270"/>
      <c r="C5" s="270"/>
      <c r="D5" s="273"/>
      <c r="E5" s="295" t="s">
        <v>535</v>
      </c>
      <c r="F5" s="296"/>
      <c r="G5" s="306" t="s">
        <v>536</v>
      </c>
      <c r="H5" s="296"/>
      <c r="I5" s="306" t="s">
        <v>537</v>
      </c>
      <c r="J5" s="296"/>
      <c r="K5" s="308" t="s">
        <v>538</v>
      </c>
      <c r="L5" s="309"/>
      <c r="M5" s="308" t="s">
        <v>539</v>
      </c>
      <c r="N5" s="309"/>
      <c r="O5" s="275"/>
      <c r="P5" s="103"/>
      <c r="Q5" s="305"/>
      <c r="R5" s="305"/>
      <c r="S5" s="305"/>
      <c r="T5" s="305"/>
      <c r="U5" s="305"/>
      <c r="V5" s="305"/>
      <c r="W5" s="39" t="s">
        <v>82</v>
      </c>
      <c r="X5" s="39" t="s">
        <v>83</v>
      </c>
      <c r="Y5" s="41" t="s">
        <v>389</v>
      </c>
      <c r="Z5" s="37" t="s">
        <v>82</v>
      </c>
      <c r="AA5" s="37" t="s">
        <v>83</v>
      </c>
      <c r="AB5" s="25" t="s">
        <v>397</v>
      </c>
      <c r="AC5" s="25" t="s">
        <v>1124</v>
      </c>
    </row>
    <row r="6" spans="2:29" ht="51.75" customHeight="1" x14ac:dyDescent="0.3">
      <c r="B6" s="270"/>
      <c r="C6" s="270"/>
      <c r="D6" s="273"/>
      <c r="E6" s="297"/>
      <c r="F6" s="298"/>
      <c r="G6" s="307"/>
      <c r="H6" s="298"/>
      <c r="I6" s="307"/>
      <c r="J6" s="298"/>
      <c r="K6" s="310"/>
      <c r="L6" s="311"/>
      <c r="M6" s="310"/>
      <c r="N6" s="311"/>
      <c r="O6" s="275"/>
      <c r="P6" s="103"/>
      <c r="Q6" s="12">
        <v>92</v>
      </c>
      <c r="R6" s="272" t="s">
        <v>1047</v>
      </c>
      <c r="S6" s="272"/>
      <c r="T6" s="272"/>
      <c r="U6" s="272"/>
      <c r="V6" s="272"/>
      <c r="W6" s="12">
        <v>2</v>
      </c>
      <c r="X6" s="12">
        <v>1</v>
      </c>
      <c r="Y6" s="44" t="s">
        <v>1129</v>
      </c>
      <c r="Z6" s="1">
        <v>1</v>
      </c>
      <c r="AA6" s="12">
        <v>1</v>
      </c>
      <c r="AB6" s="44" t="s">
        <v>1129</v>
      </c>
      <c r="AC6" s="12" t="s">
        <v>1126</v>
      </c>
    </row>
    <row r="7" spans="2:29" ht="31.5" customHeight="1" x14ac:dyDescent="0.3">
      <c r="B7" s="270"/>
      <c r="C7" s="270"/>
      <c r="D7" s="273"/>
      <c r="E7" s="299" t="s">
        <v>540</v>
      </c>
      <c r="F7" s="300"/>
      <c r="G7" s="299" t="s">
        <v>540</v>
      </c>
      <c r="H7" s="300"/>
      <c r="I7" s="299" t="s">
        <v>541</v>
      </c>
      <c r="J7" s="300"/>
      <c r="K7" s="299" t="s">
        <v>540</v>
      </c>
      <c r="L7" s="300"/>
      <c r="M7" s="299" t="s">
        <v>542</v>
      </c>
      <c r="N7" s="300"/>
      <c r="O7" s="275"/>
      <c r="P7" s="103"/>
      <c r="Q7" s="12">
        <v>93</v>
      </c>
      <c r="R7" s="272" t="s">
        <v>75</v>
      </c>
      <c r="S7" s="272"/>
      <c r="T7" s="272"/>
      <c r="U7" s="272"/>
      <c r="V7" s="272"/>
      <c r="W7" s="12">
        <v>1</v>
      </c>
      <c r="X7" s="12">
        <v>2</v>
      </c>
      <c r="Y7" s="44" t="s">
        <v>1129</v>
      </c>
      <c r="Z7" s="1">
        <v>1</v>
      </c>
      <c r="AA7" s="12">
        <v>2</v>
      </c>
      <c r="AB7" s="44" t="s">
        <v>1129</v>
      </c>
      <c r="AC7" s="12" t="s">
        <v>1126</v>
      </c>
    </row>
    <row r="8" spans="2:29" ht="32.25" customHeight="1" thickBot="1" x14ac:dyDescent="0.35">
      <c r="B8" s="270"/>
      <c r="C8" s="271"/>
      <c r="D8" s="274"/>
      <c r="E8" s="34" t="s">
        <v>529</v>
      </c>
      <c r="F8" s="35" t="s">
        <v>83</v>
      </c>
      <c r="G8" s="35" t="s">
        <v>82</v>
      </c>
      <c r="H8" s="35" t="s">
        <v>83</v>
      </c>
      <c r="I8" s="35" t="s">
        <v>82</v>
      </c>
      <c r="J8" s="35" t="s">
        <v>83</v>
      </c>
      <c r="K8" s="35" t="s">
        <v>82</v>
      </c>
      <c r="L8" s="35" t="s">
        <v>83</v>
      </c>
      <c r="M8" s="35" t="s">
        <v>82</v>
      </c>
      <c r="N8" s="35" t="s">
        <v>83</v>
      </c>
      <c r="O8" s="275"/>
      <c r="P8" s="103"/>
      <c r="Q8" s="12">
        <v>94</v>
      </c>
      <c r="R8" s="272" t="s">
        <v>76</v>
      </c>
      <c r="S8" s="272"/>
      <c r="T8" s="272"/>
      <c r="U8" s="272"/>
      <c r="V8" s="272"/>
      <c r="W8" s="12">
        <v>1</v>
      </c>
      <c r="X8" s="12">
        <v>2</v>
      </c>
      <c r="Y8" s="44" t="s">
        <v>1129</v>
      </c>
      <c r="Z8" s="1">
        <v>1</v>
      </c>
      <c r="AA8" s="12">
        <v>2</v>
      </c>
      <c r="AB8" s="44" t="s">
        <v>1129</v>
      </c>
      <c r="AC8" s="12" t="s">
        <v>1126</v>
      </c>
    </row>
    <row r="9" spans="2:29" ht="30" customHeight="1" x14ac:dyDescent="0.3">
      <c r="B9" s="100">
        <v>92</v>
      </c>
      <c r="C9" s="290" t="s">
        <v>604</v>
      </c>
      <c r="D9" s="290"/>
      <c r="E9" s="36">
        <v>15</v>
      </c>
      <c r="F9" s="36"/>
      <c r="G9" s="36">
        <v>15</v>
      </c>
      <c r="H9" s="36"/>
      <c r="I9" s="36">
        <v>25</v>
      </c>
      <c r="J9" s="36"/>
      <c r="K9" s="36">
        <v>15</v>
      </c>
      <c r="L9" s="36"/>
      <c r="M9" s="36">
        <v>20</v>
      </c>
      <c r="N9" s="36"/>
      <c r="O9" s="40">
        <f>SUM(E9:M9)</f>
        <v>90</v>
      </c>
      <c r="P9" s="104"/>
      <c r="Q9" s="12">
        <v>95</v>
      </c>
      <c r="R9" s="412" t="s">
        <v>77</v>
      </c>
      <c r="S9" s="413"/>
      <c r="T9" s="413"/>
      <c r="U9" s="413"/>
      <c r="V9" s="414"/>
      <c r="W9" s="120">
        <v>2</v>
      </c>
      <c r="X9" s="120">
        <v>2</v>
      </c>
      <c r="Y9" s="44" t="s">
        <v>1129</v>
      </c>
      <c r="Z9" s="121">
        <v>1</v>
      </c>
      <c r="AA9" s="120">
        <v>2</v>
      </c>
      <c r="AB9" s="44" t="s">
        <v>1129</v>
      </c>
      <c r="AC9" s="12" t="s">
        <v>1126</v>
      </c>
    </row>
    <row r="10" spans="2:29" ht="30" customHeight="1" x14ac:dyDescent="0.3">
      <c r="B10" s="351">
        <v>93</v>
      </c>
      <c r="C10" s="410" t="s">
        <v>1048</v>
      </c>
      <c r="D10" s="411"/>
      <c r="E10" s="38">
        <v>15</v>
      </c>
      <c r="F10" s="38"/>
      <c r="G10" s="38">
        <v>15</v>
      </c>
      <c r="H10" s="38"/>
      <c r="I10" s="38">
        <v>25</v>
      </c>
      <c r="J10" s="38"/>
      <c r="K10" s="38">
        <v>15</v>
      </c>
      <c r="L10" s="38"/>
      <c r="M10" s="38">
        <v>20</v>
      </c>
      <c r="N10" s="38"/>
      <c r="O10" s="40">
        <f t="shared" ref="O10:O20" si="0">SUM(E10:M10)</f>
        <v>90</v>
      </c>
      <c r="P10" s="104"/>
      <c r="Q10" s="12">
        <v>96</v>
      </c>
      <c r="R10" s="272" t="s">
        <v>666</v>
      </c>
      <c r="S10" s="272"/>
      <c r="T10" s="272"/>
      <c r="U10" s="272"/>
      <c r="V10" s="272"/>
      <c r="W10" s="12">
        <v>3</v>
      </c>
      <c r="X10" s="12">
        <v>2</v>
      </c>
      <c r="Y10" s="42" t="s">
        <v>1128</v>
      </c>
      <c r="Z10" s="1">
        <v>1</v>
      </c>
      <c r="AA10" s="12">
        <v>2</v>
      </c>
      <c r="AB10" s="42" t="s">
        <v>1128</v>
      </c>
      <c r="AC10" s="12" t="s">
        <v>1126</v>
      </c>
    </row>
    <row r="11" spans="2:29" ht="30" customHeight="1" x14ac:dyDescent="0.3">
      <c r="B11" s="353"/>
      <c r="C11" s="289" t="s">
        <v>1049</v>
      </c>
      <c r="D11" s="289"/>
      <c r="E11" s="38"/>
      <c r="F11" s="38"/>
      <c r="G11" s="38"/>
      <c r="H11" s="38"/>
      <c r="I11" s="38"/>
      <c r="J11" s="38"/>
      <c r="K11" s="38"/>
      <c r="L11" s="38"/>
      <c r="M11" s="38"/>
      <c r="N11" s="38"/>
      <c r="O11" s="40">
        <f t="shared" si="0"/>
        <v>0</v>
      </c>
      <c r="P11" s="104"/>
      <c r="Q11" s="12">
        <v>97</v>
      </c>
      <c r="R11" s="272" t="s">
        <v>225</v>
      </c>
      <c r="S11" s="272"/>
      <c r="T11" s="272"/>
      <c r="U11" s="272"/>
      <c r="V11" s="272"/>
      <c r="W11" s="12">
        <v>1</v>
      </c>
      <c r="X11" s="12">
        <v>2</v>
      </c>
      <c r="Y11" s="44" t="s">
        <v>1129</v>
      </c>
      <c r="Z11" s="1">
        <v>1</v>
      </c>
      <c r="AA11" s="12">
        <v>2</v>
      </c>
      <c r="AB11" s="44" t="s">
        <v>1129</v>
      </c>
      <c r="AC11" s="12" t="s">
        <v>1126</v>
      </c>
    </row>
    <row r="12" spans="2:29" ht="48.75" customHeight="1" x14ac:dyDescent="0.3">
      <c r="B12" s="351">
        <v>94</v>
      </c>
      <c r="C12" s="286" t="s">
        <v>1050</v>
      </c>
      <c r="D12" s="286"/>
      <c r="E12" s="36">
        <v>10</v>
      </c>
      <c r="F12" s="36"/>
      <c r="G12" s="36">
        <v>5</v>
      </c>
      <c r="H12" s="36"/>
      <c r="I12" s="36">
        <v>25</v>
      </c>
      <c r="J12" s="36"/>
      <c r="K12" s="36">
        <v>15</v>
      </c>
      <c r="L12" s="36"/>
      <c r="M12" s="36">
        <v>20</v>
      </c>
      <c r="N12" s="36"/>
      <c r="O12" s="40">
        <f t="shared" si="0"/>
        <v>75</v>
      </c>
      <c r="P12" s="104"/>
      <c r="Q12" s="12">
        <v>98</v>
      </c>
      <c r="R12" s="272" t="s">
        <v>268</v>
      </c>
      <c r="S12" s="272"/>
      <c r="T12" s="272"/>
      <c r="U12" s="272"/>
      <c r="V12" s="272"/>
      <c r="W12" s="12">
        <v>2</v>
      </c>
      <c r="X12" s="12">
        <v>1</v>
      </c>
      <c r="Y12" s="44" t="s">
        <v>1129</v>
      </c>
      <c r="Z12" s="1">
        <v>1</v>
      </c>
      <c r="AA12" s="12">
        <v>1</v>
      </c>
      <c r="AB12" s="44" t="s">
        <v>1129</v>
      </c>
      <c r="AC12" s="12" t="s">
        <v>1126</v>
      </c>
    </row>
    <row r="13" spans="2:29" ht="30" customHeight="1" x14ac:dyDescent="0.3">
      <c r="B13" s="353"/>
      <c r="C13" s="286" t="s">
        <v>1051</v>
      </c>
      <c r="D13" s="286"/>
      <c r="E13" s="36">
        <v>15</v>
      </c>
      <c r="F13" s="36"/>
      <c r="G13" s="36">
        <v>15</v>
      </c>
      <c r="H13" s="36"/>
      <c r="I13" s="36">
        <v>25</v>
      </c>
      <c r="J13" s="36"/>
      <c r="K13" s="36">
        <v>15</v>
      </c>
      <c r="L13" s="36"/>
      <c r="M13" s="36">
        <v>20</v>
      </c>
      <c r="N13" s="36"/>
      <c r="O13" s="40">
        <f t="shared" si="0"/>
        <v>90</v>
      </c>
      <c r="P13" s="104"/>
      <c r="Q13" s="12">
        <v>99</v>
      </c>
      <c r="R13" s="272" t="s">
        <v>80</v>
      </c>
      <c r="S13" s="272"/>
      <c r="T13" s="272"/>
      <c r="U13" s="272"/>
      <c r="V13" s="272"/>
      <c r="W13" s="12">
        <v>1</v>
      </c>
      <c r="X13" s="12">
        <v>2</v>
      </c>
      <c r="Y13" s="44" t="s">
        <v>1129</v>
      </c>
      <c r="Z13" s="1">
        <v>1</v>
      </c>
      <c r="AA13" s="12">
        <v>2</v>
      </c>
      <c r="AB13" s="44" t="s">
        <v>1129</v>
      </c>
      <c r="AC13" s="12" t="s">
        <v>1126</v>
      </c>
    </row>
    <row r="14" spans="2:29" ht="43.5" customHeight="1" x14ac:dyDescent="0.3">
      <c r="B14" s="100">
        <v>95</v>
      </c>
      <c r="C14" s="289" t="s">
        <v>78</v>
      </c>
      <c r="D14" s="289"/>
      <c r="E14" s="38">
        <v>15</v>
      </c>
      <c r="F14" s="38"/>
      <c r="G14" s="38">
        <v>15</v>
      </c>
      <c r="H14" s="38"/>
      <c r="I14" s="38">
        <v>25</v>
      </c>
      <c r="J14" s="38"/>
      <c r="K14" s="38">
        <v>15</v>
      </c>
      <c r="L14" s="38"/>
      <c r="M14" s="38">
        <v>20</v>
      </c>
      <c r="N14" s="38"/>
      <c r="O14" s="40">
        <f t="shared" si="0"/>
        <v>90</v>
      </c>
      <c r="P14" s="104"/>
      <c r="Q14" s="302"/>
      <c r="R14" s="302"/>
      <c r="S14" s="302"/>
      <c r="T14" s="302"/>
      <c r="U14" s="302"/>
      <c r="V14" s="302"/>
      <c r="W14" s="302"/>
      <c r="X14" s="302"/>
      <c r="Y14" s="112"/>
      <c r="Z14" s="22"/>
      <c r="AA14" s="22"/>
      <c r="AB14" s="22"/>
      <c r="AC14" s="22"/>
    </row>
    <row r="15" spans="2:29" ht="30" customHeight="1" x14ac:dyDescent="0.3">
      <c r="B15" s="100">
        <v>96</v>
      </c>
      <c r="C15" s="426" t="s">
        <v>936</v>
      </c>
      <c r="D15" s="426"/>
      <c r="E15" s="36">
        <v>15</v>
      </c>
      <c r="F15" s="36"/>
      <c r="G15" s="36">
        <v>15</v>
      </c>
      <c r="H15" s="36"/>
      <c r="I15" s="36">
        <v>25</v>
      </c>
      <c r="J15" s="36"/>
      <c r="K15" s="36">
        <v>15</v>
      </c>
      <c r="L15" s="36"/>
      <c r="M15" s="36">
        <v>20</v>
      </c>
      <c r="N15" s="36"/>
      <c r="O15" s="40">
        <f t="shared" si="0"/>
        <v>90</v>
      </c>
      <c r="P15" s="104"/>
      <c r="W15" s="303"/>
      <c r="X15" s="303"/>
      <c r="Y15" s="303"/>
      <c r="Z15" s="292"/>
      <c r="AA15" s="292"/>
      <c r="AB15" s="292"/>
    </row>
    <row r="16" spans="2:29" ht="30" customHeight="1" x14ac:dyDescent="0.3">
      <c r="B16" s="100">
        <v>97</v>
      </c>
      <c r="C16" s="289" t="s">
        <v>669</v>
      </c>
      <c r="D16" s="289"/>
      <c r="E16" s="38">
        <v>15</v>
      </c>
      <c r="F16" s="38"/>
      <c r="G16" s="38">
        <v>15</v>
      </c>
      <c r="H16" s="38"/>
      <c r="I16" s="38">
        <v>25</v>
      </c>
      <c r="J16" s="38"/>
      <c r="K16" s="38">
        <v>15</v>
      </c>
      <c r="L16" s="38"/>
      <c r="M16" s="38">
        <v>20</v>
      </c>
      <c r="N16" s="38"/>
      <c r="O16" s="40">
        <f t="shared" si="0"/>
        <v>90</v>
      </c>
      <c r="P16" s="104"/>
    </row>
    <row r="17" spans="2:28" ht="51.75" customHeight="1" x14ac:dyDescent="0.3">
      <c r="B17" s="100">
        <v>98</v>
      </c>
      <c r="C17" s="286" t="s">
        <v>271</v>
      </c>
      <c r="D17" s="286"/>
      <c r="E17" s="36">
        <v>15</v>
      </c>
      <c r="F17" s="36"/>
      <c r="G17" s="36">
        <v>15</v>
      </c>
      <c r="H17" s="36"/>
      <c r="I17" s="36">
        <v>25</v>
      </c>
      <c r="J17" s="36"/>
      <c r="K17" s="36">
        <v>15</v>
      </c>
      <c r="L17" s="36"/>
      <c r="M17" s="36">
        <v>25</v>
      </c>
      <c r="N17" s="36"/>
      <c r="O17" s="40">
        <f t="shared" si="0"/>
        <v>95</v>
      </c>
      <c r="P17" s="104"/>
      <c r="Q17" s="32"/>
    </row>
    <row r="18" spans="2:28" ht="30" customHeight="1" x14ac:dyDescent="0.3">
      <c r="B18" s="351">
        <v>99</v>
      </c>
      <c r="C18" s="289" t="s">
        <v>1054</v>
      </c>
      <c r="D18" s="289"/>
      <c r="E18" s="38">
        <v>15</v>
      </c>
      <c r="F18" s="38"/>
      <c r="G18" s="38">
        <v>15</v>
      </c>
      <c r="H18" s="38"/>
      <c r="I18" s="38">
        <v>25</v>
      </c>
      <c r="J18" s="38"/>
      <c r="K18" s="38">
        <v>15</v>
      </c>
      <c r="L18" s="38"/>
      <c r="M18" s="38">
        <v>25</v>
      </c>
      <c r="N18" s="38"/>
      <c r="O18" s="40">
        <f t="shared" si="0"/>
        <v>95</v>
      </c>
      <c r="P18" s="104"/>
    </row>
    <row r="19" spans="2:28" ht="30" customHeight="1" x14ac:dyDescent="0.3">
      <c r="B19" s="352"/>
      <c r="C19" s="289" t="s">
        <v>1052</v>
      </c>
      <c r="D19" s="289"/>
      <c r="E19" s="38">
        <v>15</v>
      </c>
      <c r="F19" s="38"/>
      <c r="G19" s="38">
        <v>15</v>
      </c>
      <c r="H19" s="38"/>
      <c r="I19" s="38">
        <v>25</v>
      </c>
      <c r="J19" s="38"/>
      <c r="K19" s="38">
        <v>15</v>
      </c>
      <c r="L19" s="38"/>
      <c r="M19" s="38">
        <v>25</v>
      </c>
      <c r="N19" s="38"/>
      <c r="O19" s="40">
        <f t="shared" si="0"/>
        <v>95</v>
      </c>
      <c r="P19" s="104"/>
    </row>
    <row r="20" spans="2:28" ht="30" customHeight="1" x14ac:dyDescent="0.3">
      <c r="B20" s="353"/>
      <c r="C20" s="289" t="s">
        <v>1053</v>
      </c>
      <c r="D20" s="289"/>
      <c r="E20" s="38">
        <v>15</v>
      </c>
      <c r="F20" s="38"/>
      <c r="G20" s="38">
        <v>15</v>
      </c>
      <c r="H20" s="38"/>
      <c r="I20" s="38">
        <v>25</v>
      </c>
      <c r="J20" s="38"/>
      <c r="K20" s="38">
        <v>15</v>
      </c>
      <c r="L20" s="38"/>
      <c r="M20" s="38">
        <v>25</v>
      </c>
      <c r="N20" s="38"/>
      <c r="O20" s="40">
        <f t="shared" si="0"/>
        <v>95</v>
      </c>
    </row>
    <row r="21" spans="2:28" ht="15" customHeight="1" x14ac:dyDescent="0.3">
      <c r="Q21" s="394"/>
      <c r="R21" s="394"/>
      <c r="S21" s="394"/>
      <c r="T21" s="394"/>
      <c r="U21" s="394"/>
      <c r="V21" s="394"/>
      <c r="W21" s="260" t="s">
        <v>938</v>
      </c>
      <c r="X21" s="260"/>
      <c r="Y21" s="260"/>
      <c r="Z21" s="260"/>
      <c r="AA21" s="260"/>
      <c r="AB21" s="260"/>
    </row>
    <row r="22" spans="2:28" ht="15" customHeight="1" x14ac:dyDescent="0.3">
      <c r="Q22" s="276" t="s">
        <v>63</v>
      </c>
      <c r="R22" s="277"/>
      <c r="S22" s="277"/>
      <c r="T22" s="277"/>
      <c r="U22" s="277"/>
      <c r="V22" s="278"/>
      <c r="W22" s="276" t="s">
        <v>940</v>
      </c>
      <c r="X22" s="277"/>
      <c r="Y22" s="278"/>
      <c r="Z22" s="279" t="s">
        <v>942</v>
      </c>
      <c r="AA22" s="280"/>
      <c r="AB22" s="281"/>
    </row>
    <row r="23" spans="2:28" ht="15" customHeight="1" x14ac:dyDescent="0.3">
      <c r="Q23" s="375" t="s">
        <v>66</v>
      </c>
      <c r="R23" s="376"/>
      <c r="S23" s="376"/>
      <c r="T23" s="376"/>
      <c r="U23" s="376"/>
      <c r="V23" s="377"/>
      <c r="W23" s="378">
        <v>7</v>
      </c>
      <c r="X23" s="379"/>
      <c r="Y23" s="380"/>
      <c r="Z23" s="381">
        <f>W23/8</f>
        <v>0.875</v>
      </c>
      <c r="AA23" s="382"/>
      <c r="AB23" s="383"/>
    </row>
    <row r="24" spans="2:28" ht="15.75" customHeight="1" x14ac:dyDescent="0.3">
      <c r="Q24" s="372" t="s">
        <v>67</v>
      </c>
      <c r="R24" s="373"/>
      <c r="S24" s="373"/>
      <c r="T24" s="373"/>
      <c r="U24" s="373"/>
      <c r="V24" s="374"/>
      <c r="W24" s="357">
        <v>1</v>
      </c>
      <c r="X24" s="358"/>
      <c r="Y24" s="359"/>
      <c r="Z24" s="360">
        <f t="shared" ref="Z24:Z26" si="1">W24/8</f>
        <v>0.125</v>
      </c>
      <c r="AA24" s="361"/>
      <c r="AB24" s="362"/>
    </row>
    <row r="25" spans="2:28" ht="15" customHeight="1" x14ac:dyDescent="0.3">
      <c r="Q25" s="404" t="s">
        <v>68</v>
      </c>
      <c r="R25" s="405"/>
      <c r="S25" s="405"/>
      <c r="T25" s="405"/>
      <c r="U25" s="405"/>
      <c r="V25" s="406"/>
      <c r="W25" s="401">
        <v>0</v>
      </c>
      <c r="X25" s="402"/>
      <c r="Y25" s="403"/>
      <c r="Z25" s="254">
        <f t="shared" si="1"/>
        <v>0</v>
      </c>
      <c r="AA25" s="254"/>
      <c r="AB25" s="254"/>
    </row>
    <row r="26" spans="2:28" ht="15" customHeight="1" x14ac:dyDescent="0.3">
      <c r="Q26" s="398" t="s">
        <v>69</v>
      </c>
      <c r="R26" s="399"/>
      <c r="S26" s="399"/>
      <c r="T26" s="399"/>
      <c r="U26" s="399"/>
      <c r="V26" s="400"/>
      <c r="W26" s="395">
        <v>0</v>
      </c>
      <c r="X26" s="396"/>
      <c r="Y26" s="397"/>
      <c r="Z26" s="250">
        <f t="shared" si="1"/>
        <v>0</v>
      </c>
      <c r="AA26" s="250"/>
      <c r="AB26" s="250"/>
    </row>
    <row r="27" spans="2:28" ht="15" customHeight="1" x14ac:dyDescent="0.3">
      <c r="Q27" s="251" t="s">
        <v>70</v>
      </c>
      <c r="R27" s="251"/>
      <c r="S27" s="251"/>
      <c r="T27" s="251"/>
      <c r="U27" s="251"/>
      <c r="V27" s="251"/>
      <c r="W27" s="252">
        <f>SUM(W23:Y26)</f>
        <v>8</v>
      </c>
      <c r="X27" s="252"/>
      <c r="Y27" s="252"/>
      <c r="Z27" s="407">
        <f>SUM(Z23:AB26)</f>
        <v>1</v>
      </c>
      <c r="AA27" s="408"/>
      <c r="AB27" s="409"/>
    </row>
    <row r="28" spans="2:28" ht="15" customHeight="1" x14ac:dyDescent="0.3"/>
    <row r="29" spans="2:28" ht="15" customHeight="1" x14ac:dyDescent="0.3">
      <c r="Q29" s="259"/>
      <c r="R29" s="259"/>
      <c r="S29" s="259"/>
      <c r="T29" s="259"/>
      <c r="U29" s="259"/>
      <c r="V29" s="259"/>
      <c r="W29" s="260" t="s">
        <v>939</v>
      </c>
      <c r="X29" s="260"/>
      <c r="Y29" s="260"/>
      <c r="Z29" s="260"/>
      <c r="AA29" s="260"/>
      <c r="AB29" s="260"/>
    </row>
    <row r="30" spans="2:28" ht="15" customHeight="1" x14ac:dyDescent="0.3">
      <c r="Q30" s="261" t="s">
        <v>63</v>
      </c>
      <c r="R30" s="261"/>
      <c r="S30" s="261"/>
      <c r="T30" s="261"/>
      <c r="U30" s="261"/>
      <c r="V30" s="261"/>
      <c r="W30" s="261" t="s">
        <v>940</v>
      </c>
      <c r="X30" s="261"/>
      <c r="Y30" s="261"/>
      <c r="Z30" s="263" t="s">
        <v>941</v>
      </c>
      <c r="AA30" s="263"/>
      <c r="AB30" s="263"/>
    </row>
    <row r="31" spans="2:28" ht="15" customHeight="1" x14ac:dyDescent="0.3">
      <c r="Q31" s="255" t="s">
        <v>66</v>
      </c>
      <c r="R31" s="255"/>
      <c r="S31" s="255"/>
      <c r="T31" s="255"/>
      <c r="U31" s="255"/>
      <c r="V31" s="255"/>
      <c r="W31" s="256">
        <v>7</v>
      </c>
      <c r="X31" s="256"/>
      <c r="Y31" s="256"/>
      <c r="Z31" s="265">
        <f>W31/8</f>
        <v>0.875</v>
      </c>
      <c r="AA31" s="265"/>
      <c r="AB31" s="265"/>
    </row>
    <row r="32" spans="2:28" ht="19.5" customHeight="1" x14ac:dyDescent="0.3">
      <c r="C32" s="128" t="s">
        <v>211</v>
      </c>
      <c r="D32" s="129"/>
      <c r="Q32" s="257" t="s">
        <v>67</v>
      </c>
      <c r="R32" s="257"/>
      <c r="S32" s="257"/>
      <c r="T32" s="257"/>
      <c r="U32" s="257"/>
      <c r="V32" s="257"/>
      <c r="W32" s="258">
        <v>1</v>
      </c>
      <c r="X32" s="258"/>
      <c r="Y32" s="258"/>
      <c r="Z32" s="266">
        <f t="shared" ref="Z32:Z34" si="2">W32/8</f>
        <v>0.125</v>
      </c>
      <c r="AA32" s="266"/>
      <c r="AB32" s="266"/>
    </row>
    <row r="33" spans="3:28" ht="15.75" customHeight="1" x14ac:dyDescent="0.3">
      <c r="C33" s="465"/>
      <c r="D33" s="464"/>
      <c r="Q33" s="253" t="s">
        <v>68</v>
      </c>
      <c r="R33" s="253"/>
      <c r="S33" s="253"/>
      <c r="T33" s="253"/>
      <c r="U33" s="253"/>
      <c r="V33" s="253"/>
      <c r="W33" s="254">
        <v>0</v>
      </c>
      <c r="X33" s="254"/>
      <c r="Y33" s="254"/>
      <c r="Z33" s="321">
        <f t="shared" si="2"/>
        <v>0</v>
      </c>
      <c r="AA33" s="321"/>
      <c r="AB33" s="321"/>
    </row>
    <row r="34" spans="3:28" ht="15.75" customHeight="1" x14ac:dyDescent="0.3">
      <c r="C34" s="465"/>
      <c r="D34" s="464"/>
      <c r="Q34" s="249" t="s">
        <v>69</v>
      </c>
      <c r="R34" s="249"/>
      <c r="S34" s="249"/>
      <c r="T34" s="249"/>
      <c r="U34" s="249"/>
      <c r="V34" s="249"/>
      <c r="W34" s="250">
        <v>0</v>
      </c>
      <c r="X34" s="250"/>
      <c r="Y34" s="250"/>
      <c r="Z34" s="323">
        <f t="shared" si="2"/>
        <v>0</v>
      </c>
      <c r="AA34" s="323"/>
      <c r="AB34" s="323"/>
    </row>
    <row r="35" spans="3:28" ht="15.75" customHeight="1" x14ac:dyDescent="0.3">
      <c r="C35" s="465"/>
      <c r="D35" s="464"/>
      <c r="Q35" s="251" t="s">
        <v>70</v>
      </c>
      <c r="R35" s="251"/>
      <c r="S35" s="251"/>
      <c r="T35" s="251"/>
      <c r="U35" s="251"/>
      <c r="V35" s="251"/>
      <c r="W35" s="252">
        <f>SUM(W31:W34)</f>
        <v>8</v>
      </c>
      <c r="X35" s="252"/>
      <c r="Y35" s="252"/>
      <c r="Z35" s="248">
        <v>1</v>
      </c>
      <c r="AA35" s="252"/>
      <c r="AB35" s="252"/>
    </row>
    <row r="36" spans="3:28" ht="15" customHeight="1" x14ac:dyDescent="0.3">
      <c r="C36" s="465"/>
      <c r="D36" s="464"/>
      <c r="Q36" s="113"/>
      <c r="R36" s="347"/>
      <c r="S36" s="347"/>
      <c r="T36" s="347"/>
      <c r="U36" s="347"/>
      <c r="V36" s="347"/>
      <c r="W36" s="113"/>
      <c r="X36" s="113"/>
      <c r="Y36" s="113"/>
      <c r="Z36" s="22"/>
      <c r="AA36" s="22"/>
      <c r="AB36" s="22"/>
    </row>
    <row r="37" spans="3:28" ht="17.399999999999999" x14ac:dyDescent="0.3">
      <c r="C37" s="128"/>
      <c r="D37" s="129"/>
    </row>
    <row r="38" spans="3:28" ht="17.399999999999999" x14ac:dyDescent="0.3">
      <c r="C38" s="128"/>
      <c r="D38" s="129"/>
    </row>
    <row r="39" spans="3:28" ht="17.399999999999999" x14ac:dyDescent="0.3">
      <c r="C39" s="130"/>
      <c r="D39" s="129"/>
    </row>
    <row r="40" spans="3:28" ht="17.399999999999999" x14ac:dyDescent="0.3">
      <c r="C40" s="131"/>
      <c r="D40" s="129"/>
    </row>
    <row r="41" spans="3:28" ht="17.399999999999999" x14ac:dyDescent="0.3">
      <c r="C41" s="130"/>
      <c r="D41" s="129"/>
    </row>
    <row r="45" spans="3:28" x14ac:dyDescent="0.3">
      <c r="E45"/>
      <c r="F45"/>
      <c r="G45"/>
      <c r="H45"/>
      <c r="I45"/>
      <c r="J45"/>
      <c r="K45"/>
      <c r="L45"/>
      <c r="M45"/>
      <c r="N45"/>
      <c r="O45"/>
      <c r="P45"/>
    </row>
    <row r="77" spans="2:15" x14ac:dyDescent="0.3">
      <c r="B77"/>
      <c r="E77"/>
      <c r="F77"/>
      <c r="G77"/>
      <c r="H77"/>
      <c r="I77"/>
      <c r="J77"/>
      <c r="K77"/>
      <c r="L77"/>
      <c r="M77"/>
      <c r="N77"/>
      <c r="O77"/>
    </row>
    <row r="78" spans="2:15" x14ac:dyDescent="0.3">
      <c r="B78"/>
      <c r="E78"/>
      <c r="F78"/>
      <c r="G78"/>
      <c r="H78"/>
      <c r="I78"/>
      <c r="J78"/>
      <c r="K78"/>
      <c r="L78"/>
      <c r="M78"/>
      <c r="N78"/>
      <c r="O78"/>
    </row>
    <row r="79" spans="2:15" x14ac:dyDescent="0.3">
      <c r="B79"/>
      <c r="E79"/>
      <c r="F79"/>
      <c r="G79"/>
      <c r="H79"/>
      <c r="I79"/>
      <c r="J79"/>
      <c r="K79"/>
      <c r="L79"/>
      <c r="M79"/>
      <c r="N79"/>
      <c r="O79"/>
    </row>
    <row r="80" spans="2:15" x14ac:dyDescent="0.3">
      <c r="B80"/>
      <c r="E80"/>
      <c r="F80"/>
      <c r="G80"/>
      <c r="H80"/>
      <c r="I80"/>
      <c r="J80"/>
      <c r="K80"/>
      <c r="L80"/>
      <c r="M80"/>
      <c r="N80"/>
      <c r="O80"/>
    </row>
    <row r="81" spans="2:15" x14ac:dyDescent="0.3">
      <c r="B81"/>
      <c r="E81"/>
      <c r="F81"/>
      <c r="G81"/>
      <c r="H81"/>
      <c r="I81"/>
      <c r="J81"/>
      <c r="K81"/>
      <c r="L81"/>
      <c r="M81"/>
      <c r="N81"/>
      <c r="O81"/>
    </row>
  </sheetData>
  <mergeCells count="91">
    <mergeCell ref="Q4:V5"/>
    <mergeCell ref="W4:Y4"/>
    <mergeCell ref="R7:V7"/>
    <mergeCell ref="E5:F6"/>
    <mergeCell ref="G5:H6"/>
    <mergeCell ref="I5:J6"/>
    <mergeCell ref="K5:L6"/>
    <mergeCell ref="M5:N6"/>
    <mergeCell ref="R6:V6"/>
    <mergeCell ref="B3:O3"/>
    <mergeCell ref="B4:C8"/>
    <mergeCell ref="D4:D8"/>
    <mergeCell ref="E4:J4"/>
    <mergeCell ref="K4:N4"/>
    <mergeCell ref="O4:O8"/>
    <mergeCell ref="E7:F7"/>
    <mergeCell ref="G7:H7"/>
    <mergeCell ref="I7:J7"/>
    <mergeCell ref="K7:L7"/>
    <mergeCell ref="M7:N7"/>
    <mergeCell ref="R12:V12"/>
    <mergeCell ref="C13:D13"/>
    <mergeCell ref="R13:V13"/>
    <mergeCell ref="C14:D14"/>
    <mergeCell ref="R8:V8"/>
    <mergeCell ref="C9:D9"/>
    <mergeCell ref="R9:V9"/>
    <mergeCell ref="C10:D10"/>
    <mergeCell ref="R10:V10"/>
    <mergeCell ref="C11:D11"/>
    <mergeCell ref="R11:V11"/>
    <mergeCell ref="Q14:X14"/>
    <mergeCell ref="W15:Y15"/>
    <mergeCell ref="Z15:AB15"/>
    <mergeCell ref="C17:D17"/>
    <mergeCell ref="Q21:V21"/>
    <mergeCell ref="W21:AB21"/>
    <mergeCell ref="C19:D19"/>
    <mergeCell ref="Q22:V22"/>
    <mergeCell ref="W22:Y22"/>
    <mergeCell ref="Z22:AB22"/>
    <mergeCell ref="Q23:V23"/>
    <mergeCell ref="W23:Y23"/>
    <mergeCell ref="Z23:AB23"/>
    <mergeCell ref="Q24:V24"/>
    <mergeCell ref="W24:Y24"/>
    <mergeCell ref="Z24:AB24"/>
    <mergeCell ref="Q30:V30"/>
    <mergeCell ref="W30:Y30"/>
    <mergeCell ref="Z30:AB30"/>
    <mergeCell ref="Q25:V25"/>
    <mergeCell ref="W25:Y25"/>
    <mergeCell ref="Z25:AB25"/>
    <mergeCell ref="Q26:V26"/>
    <mergeCell ref="W26:Y26"/>
    <mergeCell ref="Z26:AB26"/>
    <mergeCell ref="Q27:V27"/>
    <mergeCell ref="W27:Y27"/>
    <mergeCell ref="Z27:AB27"/>
    <mergeCell ref="Q29:V29"/>
    <mergeCell ref="W29:AB29"/>
    <mergeCell ref="Q31:V31"/>
    <mergeCell ref="W31:Y31"/>
    <mergeCell ref="Z31:AB31"/>
    <mergeCell ref="Q32:V32"/>
    <mergeCell ref="W32:Y32"/>
    <mergeCell ref="Z32:AB32"/>
    <mergeCell ref="Z35:AB35"/>
    <mergeCell ref="R36:V36"/>
    <mergeCell ref="Q33:V33"/>
    <mergeCell ref="W33:Y33"/>
    <mergeCell ref="Z33:AB33"/>
    <mergeCell ref="Q34:V34"/>
    <mergeCell ref="W34:Y34"/>
    <mergeCell ref="Z34:AB34"/>
    <mergeCell ref="Z4:AC4"/>
    <mergeCell ref="Q3:AC3"/>
    <mergeCell ref="B10:B11"/>
    <mergeCell ref="B12:B13"/>
    <mergeCell ref="D35:D36"/>
    <mergeCell ref="C35:C36"/>
    <mergeCell ref="D33:D34"/>
    <mergeCell ref="C33:C34"/>
    <mergeCell ref="B18:B20"/>
    <mergeCell ref="C20:D20"/>
    <mergeCell ref="C18:D18"/>
    <mergeCell ref="C15:D15"/>
    <mergeCell ref="C12:D12"/>
    <mergeCell ref="C16:D16"/>
    <mergeCell ref="Q35:V35"/>
    <mergeCell ref="W35:Y35"/>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B2:AC87"/>
  <sheetViews>
    <sheetView topLeftCell="H3" zoomScale="80" zoomScaleNormal="80" workbookViewId="0">
      <selection activeCell="Q4" sqref="Q4:V14"/>
    </sheetView>
  </sheetViews>
  <sheetFormatPr baseColWidth="10" defaultRowHeight="14.4" x14ac:dyDescent="0.3"/>
  <cols>
    <col min="1" max="1" width="4.88671875" customWidth="1"/>
    <col min="2" max="2" width="5" style="21" customWidth="1"/>
    <col min="3" max="3" width="28" customWidth="1"/>
    <col min="4" max="4" width="38.109375" customWidth="1"/>
    <col min="5" max="14" width="10.6640625" style="32" customWidth="1"/>
    <col min="15" max="15" width="8.88671875" style="18" customWidth="1"/>
    <col min="16" max="16" width="5" style="18" customWidth="1"/>
    <col min="17" max="17" width="6.33203125" customWidth="1"/>
    <col min="29" max="29" width="13.109375" customWidth="1"/>
  </cols>
  <sheetData>
    <row r="2" spans="2:29" ht="15" customHeight="1" x14ac:dyDescent="0.3">
      <c r="C2" s="33"/>
    </row>
    <row r="3" spans="2:29" ht="44.25" customHeight="1" x14ac:dyDescent="0.3">
      <c r="B3" s="269" t="s">
        <v>1055</v>
      </c>
      <c r="C3" s="269"/>
      <c r="D3" s="269"/>
      <c r="E3" s="269"/>
      <c r="F3" s="269"/>
      <c r="G3" s="269"/>
      <c r="H3" s="269"/>
      <c r="I3" s="269"/>
      <c r="J3" s="269"/>
      <c r="K3" s="269"/>
      <c r="L3" s="269"/>
      <c r="M3" s="269"/>
      <c r="N3" s="269"/>
      <c r="O3" s="269"/>
      <c r="P3" s="102"/>
      <c r="Q3" s="244" t="s">
        <v>544</v>
      </c>
      <c r="R3" s="245"/>
      <c r="S3" s="245"/>
      <c r="T3" s="245"/>
      <c r="U3" s="245"/>
      <c r="V3" s="245"/>
      <c r="W3" s="245"/>
      <c r="X3" s="245"/>
      <c r="Y3" s="245"/>
      <c r="Z3" s="245"/>
      <c r="AA3" s="245"/>
      <c r="AB3" s="245"/>
      <c r="AC3" s="245"/>
    </row>
    <row r="4" spans="2:29" ht="37.5" customHeight="1" x14ac:dyDescent="0.3">
      <c r="B4" s="270" t="s">
        <v>3</v>
      </c>
      <c r="C4" s="270"/>
      <c r="D4" s="273" t="s">
        <v>407</v>
      </c>
      <c r="E4" s="293" t="s">
        <v>410</v>
      </c>
      <c r="F4" s="294"/>
      <c r="G4" s="294"/>
      <c r="H4" s="294"/>
      <c r="I4" s="294"/>
      <c r="J4" s="294"/>
      <c r="K4" s="312" t="s">
        <v>409</v>
      </c>
      <c r="L4" s="313"/>
      <c r="M4" s="313"/>
      <c r="N4" s="314"/>
      <c r="O4" s="316" t="s">
        <v>408</v>
      </c>
      <c r="P4" s="103"/>
      <c r="Q4" s="305" t="s">
        <v>1056</v>
      </c>
      <c r="R4" s="305"/>
      <c r="S4" s="305"/>
      <c r="T4" s="305"/>
      <c r="U4" s="305"/>
      <c r="V4" s="305"/>
      <c r="W4" s="304" t="s">
        <v>546</v>
      </c>
      <c r="X4" s="304"/>
      <c r="Y4" s="304"/>
      <c r="Z4" s="391" t="s">
        <v>59</v>
      </c>
      <c r="AA4" s="392"/>
      <c r="AB4" s="392"/>
      <c r="AC4" s="392"/>
    </row>
    <row r="5" spans="2:29" ht="39.9" customHeight="1" x14ac:dyDescent="0.3">
      <c r="B5" s="270"/>
      <c r="C5" s="270"/>
      <c r="D5" s="273"/>
      <c r="E5" s="295" t="s">
        <v>535</v>
      </c>
      <c r="F5" s="296"/>
      <c r="G5" s="306" t="s">
        <v>536</v>
      </c>
      <c r="H5" s="296"/>
      <c r="I5" s="306" t="s">
        <v>537</v>
      </c>
      <c r="J5" s="296"/>
      <c r="K5" s="308" t="s">
        <v>538</v>
      </c>
      <c r="L5" s="309"/>
      <c r="M5" s="308" t="s">
        <v>539</v>
      </c>
      <c r="N5" s="309"/>
      <c r="O5" s="275"/>
      <c r="P5" s="103"/>
      <c r="Q5" s="305"/>
      <c r="R5" s="305"/>
      <c r="S5" s="305"/>
      <c r="T5" s="305"/>
      <c r="U5" s="305"/>
      <c r="V5" s="305"/>
      <c r="W5" s="39" t="s">
        <v>82</v>
      </c>
      <c r="X5" s="39" t="s">
        <v>83</v>
      </c>
      <c r="Y5" s="41" t="s">
        <v>389</v>
      </c>
      <c r="Z5" s="37" t="s">
        <v>82</v>
      </c>
      <c r="AA5" s="37" t="s">
        <v>83</v>
      </c>
      <c r="AB5" s="25" t="s">
        <v>397</v>
      </c>
      <c r="AC5" s="25" t="s">
        <v>1124</v>
      </c>
    </row>
    <row r="6" spans="2:29" ht="34.5" customHeight="1" x14ac:dyDescent="0.3">
      <c r="B6" s="270"/>
      <c r="C6" s="270"/>
      <c r="D6" s="273"/>
      <c r="E6" s="297"/>
      <c r="F6" s="298"/>
      <c r="G6" s="307"/>
      <c r="H6" s="298"/>
      <c r="I6" s="307"/>
      <c r="J6" s="298"/>
      <c r="K6" s="310"/>
      <c r="L6" s="311"/>
      <c r="M6" s="310"/>
      <c r="N6" s="311"/>
      <c r="O6" s="275"/>
      <c r="P6" s="103"/>
      <c r="Q6" s="12">
        <v>100</v>
      </c>
      <c r="R6" s="272" t="s">
        <v>229</v>
      </c>
      <c r="S6" s="272"/>
      <c r="T6" s="272"/>
      <c r="U6" s="272"/>
      <c r="V6" s="272"/>
      <c r="W6" s="12">
        <v>1</v>
      </c>
      <c r="X6" s="12">
        <v>4</v>
      </c>
      <c r="Y6" s="43" t="s">
        <v>643</v>
      </c>
      <c r="Z6" s="6">
        <v>1</v>
      </c>
      <c r="AA6" s="12">
        <v>4</v>
      </c>
      <c r="AB6" s="43" t="s">
        <v>643</v>
      </c>
      <c r="AC6" s="1" t="s">
        <v>1126</v>
      </c>
    </row>
    <row r="7" spans="2:29" ht="31.5" customHeight="1" x14ac:dyDescent="0.3">
      <c r="B7" s="270"/>
      <c r="C7" s="270"/>
      <c r="D7" s="273"/>
      <c r="E7" s="299" t="s">
        <v>540</v>
      </c>
      <c r="F7" s="300"/>
      <c r="G7" s="299" t="s">
        <v>540</v>
      </c>
      <c r="H7" s="300"/>
      <c r="I7" s="299" t="s">
        <v>541</v>
      </c>
      <c r="J7" s="300"/>
      <c r="K7" s="299" t="s">
        <v>540</v>
      </c>
      <c r="L7" s="300"/>
      <c r="M7" s="299" t="s">
        <v>542</v>
      </c>
      <c r="N7" s="300"/>
      <c r="O7" s="275"/>
      <c r="P7" s="103"/>
      <c r="Q7" s="12">
        <v>101</v>
      </c>
      <c r="R7" s="272" t="s">
        <v>237</v>
      </c>
      <c r="S7" s="272"/>
      <c r="T7" s="272"/>
      <c r="U7" s="272"/>
      <c r="V7" s="272"/>
      <c r="W7" s="12">
        <v>2</v>
      </c>
      <c r="X7" s="12">
        <v>2</v>
      </c>
      <c r="Y7" s="44" t="s">
        <v>1129</v>
      </c>
      <c r="Z7" s="6">
        <v>1</v>
      </c>
      <c r="AA7" s="12">
        <v>2</v>
      </c>
      <c r="AB7" s="44" t="s">
        <v>1129</v>
      </c>
      <c r="AC7" s="1" t="s">
        <v>1126</v>
      </c>
    </row>
    <row r="8" spans="2:29" ht="32.25" customHeight="1" thickBot="1" x14ac:dyDescent="0.35">
      <c r="B8" s="270"/>
      <c r="C8" s="271"/>
      <c r="D8" s="274"/>
      <c r="E8" s="34" t="s">
        <v>529</v>
      </c>
      <c r="F8" s="35" t="s">
        <v>83</v>
      </c>
      <c r="G8" s="35" t="s">
        <v>82</v>
      </c>
      <c r="H8" s="35" t="s">
        <v>83</v>
      </c>
      <c r="I8" s="35" t="s">
        <v>82</v>
      </c>
      <c r="J8" s="35" t="s">
        <v>83</v>
      </c>
      <c r="K8" s="35" t="s">
        <v>82</v>
      </c>
      <c r="L8" s="35" t="s">
        <v>83</v>
      </c>
      <c r="M8" s="35" t="s">
        <v>82</v>
      </c>
      <c r="N8" s="35" t="s">
        <v>83</v>
      </c>
      <c r="O8" s="275"/>
      <c r="P8" s="103"/>
      <c r="Q8" s="12">
        <v>102</v>
      </c>
      <c r="R8" s="272" t="s">
        <v>233</v>
      </c>
      <c r="S8" s="272"/>
      <c r="T8" s="272"/>
      <c r="U8" s="272"/>
      <c r="V8" s="272"/>
      <c r="W8" s="12">
        <v>2</v>
      </c>
      <c r="X8" s="12">
        <v>2</v>
      </c>
      <c r="Y8" s="44" t="s">
        <v>1129</v>
      </c>
      <c r="Z8" s="6">
        <v>1</v>
      </c>
      <c r="AA8" s="12">
        <v>2</v>
      </c>
      <c r="AB8" s="44" t="s">
        <v>1129</v>
      </c>
      <c r="AC8" s="1" t="s">
        <v>1126</v>
      </c>
    </row>
    <row r="9" spans="2:29" ht="30" customHeight="1" x14ac:dyDescent="0.3">
      <c r="B9" s="338">
        <v>100</v>
      </c>
      <c r="C9" s="390" t="s">
        <v>1059</v>
      </c>
      <c r="D9" s="390"/>
      <c r="E9" s="137">
        <v>15</v>
      </c>
      <c r="F9" s="137"/>
      <c r="G9" s="137">
        <v>15</v>
      </c>
      <c r="H9" s="137"/>
      <c r="I9" s="137">
        <v>25</v>
      </c>
      <c r="J9" s="137"/>
      <c r="K9" s="137">
        <v>15</v>
      </c>
      <c r="L9" s="137"/>
      <c r="M9" s="137">
        <v>20</v>
      </c>
      <c r="N9" s="36"/>
      <c r="O9" s="40">
        <f>SUM(E9:M9)</f>
        <v>90</v>
      </c>
      <c r="P9" s="104"/>
      <c r="Q9" s="12">
        <v>103</v>
      </c>
      <c r="R9" s="412" t="s">
        <v>235</v>
      </c>
      <c r="S9" s="413"/>
      <c r="T9" s="413"/>
      <c r="U9" s="413"/>
      <c r="V9" s="414"/>
      <c r="W9" s="120">
        <v>1</v>
      </c>
      <c r="X9" s="120">
        <v>3</v>
      </c>
      <c r="Y9" s="42" t="s">
        <v>1128</v>
      </c>
      <c r="Z9" s="143">
        <v>1</v>
      </c>
      <c r="AA9" s="120">
        <v>3</v>
      </c>
      <c r="AB9" s="42" t="s">
        <v>1128</v>
      </c>
      <c r="AC9" s="1" t="s">
        <v>1126</v>
      </c>
    </row>
    <row r="10" spans="2:29" ht="30" customHeight="1" x14ac:dyDescent="0.3">
      <c r="B10" s="338"/>
      <c r="C10" s="424" t="s">
        <v>1060</v>
      </c>
      <c r="D10" s="425"/>
      <c r="E10" s="137">
        <v>15</v>
      </c>
      <c r="F10" s="137"/>
      <c r="G10" s="137">
        <v>15</v>
      </c>
      <c r="H10" s="137"/>
      <c r="I10" s="137">
        <v>25</v>
      </c>
      <c r="J10" s="137"/>
      <c r="K10" s="137">
        <v>15</v>
      </c>
      <c r="L10" s="137"/>
      <c r="M10" s="137">
        <v>20</v>
      </c>
      <c r="N10" s="36"/>
      <c r="O10" s="40">
        <f t="shared" ref="O10:O26" si="0">SUM(E10:M10)</f>
        <v>90</v>
      </c>
      <c r="P10" s="104"/>
      <c r="Q10" s="12">
        <v>104</v>
      </c>
      <c r="R10" s="272" t="s">
        <v>1111</v>
      </c>
      <c r="S10" s="272"/>
      <c r="T10" s="272"/>
      <c r="U10" s="272"/>
      <c r="V10" s="272"/>
      <c r="W10" s="12">
        <v>2</v>
      </c>
      <c r="X10" s="12">
        <v>2</v>
      </c>
      <c r="Y10" s="44" t="s">
        <v>1129</v>
      </c>
      <c r="Z10" s="6">
        <v>1</v>
      </c>
      <c r="AA10" s="12">
        <v>2</v>
      </c>
      <c r="AB10" s="44" t="s">
        <v>1129</v>
      </c>
      <c r="AC10" s="1" t="s">
        <v>1126</v>
      </c>
    </row>
    <row r="11" spans="2:29" ht="30" customHeight="1" x14ac:dyDescent="0.3">
      <c r="B11" s="132">
        <v>101</v>
      </c>
      <c r="C11" s="289" t="s">
        <v>232</v>
      </c>
      <c r="D11" s="289"/>
      <c r="E11" s="138">
        <v>15</v>
      </c>
      <c r="F11" s="138"/>
      <c r="G11" s="138">
        <v>15</v>
      </c>
      <c r="H11" s="138"/>
      <c r="I11" s="138">
        <v>25</v>
      </c>
      <c r="J11" s="138"/>
      <c r="K11" s="138">
        <v>15</v>
      </c>
      <c r="L11" s="138"/>
      <c r="M11" s="138">
        <v>20</v>
      </c>
      <c r="N11" s="38"/>
      <c r="O11" s="40">
        <f t="shared" si="0"/>
        <v>90</v>
      </c>
      <c r="P11" s="104"/>
      <c r="Q11" s="12">
        <v>105</v>
      </c>
      <c r="R11" s="272" t="s">
        <v>693</v>
      </c>
      <c r="S11" s="272"/>
      <c r="T11" s="272"/>
      <c r="U11" s="272"/>
      <c r="V11" s="272"/>
      <c r="W11" s="12">
        <v>1</v>
      </c>
      <c r="X11" s="12">
        <v>3</v>
      </c>
      <c r="Y11" s="42" t="s">
        <v>1128</v>
      </c>
      <c r="Z11" s="6">
        <v>1</v>
      </c>
      <c r="AA11" s="12">
        <v>3</v>
      </c>
      <c r="AB11" s="42" t="s">
        <v>1128</v>
      </c>
      <c r="AC11" s="1" t="s">
        <v>1126</v>
      </c>
    </row>
    <row r="12" spans="2:29" ht="30" customHeight="1" x14ac:dyDescent="0.3">
      <c r="B12" s="351">
        <v>102</v>
      </c>
      <c r="C12" s="286" t="s">
        <v>1062</v>
      </c>
      <c r="D12" s="286"/>
      <c r="E12" s="137">
        <v>15</v>
      </c>
      <c r="F12" s="137"/>
      <c r="G12" s="137">
        <v>15</v>
      </c>
      <c r="H12" s="137"/>
      <c r="I12" s="137">
        <v>25</v>
      </c>
      <c r="J12" s="137"/>
      <c r="K12" s="137">
        <v>15</v>
      </c>
      <c r="L12" s="137"/>
      <c r="M12" s="137">
        <v>25</v>
      </c>
      <c r="N12" s="36"/>
      <c r="O12" s="40">
        <f t="shared" si="0"/>
        <v>95</v>
      </c>
      <c r="P12" s="104"/>
      <c r="Q12" s="12">
        <v>106</v>
      </c>
      <c r="R12" s="272" t="s">
        <v>699</v>
      </c>
      <c r="S12" s="272"/>
      <c r="T12" s="272"/>
      <c r="U12" s="272"/>
      <c r="V12" s="272"/>
      <c r="W12" s="12">
        <v>3</v>
      </c>
      <c r="X12" s="12">
        <v>3</v>
      </c>
      <c r="Y12" s="43" t="s">
        <v>643</v>
      </c>
      <c r="Z12" s="6">
        <v>1</v>
      </c>
      <c r="AA12" s="12">
        <v>3</v>
      </c>
      <c r="AB12" s="42" t="s">
        <v>1128</v>
      </c>
      <c r="AC12" s="1" t="s">
        <v>1126</v>
      </c>
    </row>
    <row r="13" spans="2:29" ht="30" customHeight="1" x14ac:dyDescent="0.3">
      <c r="B13" s="353"/>
      <c r="C13" s="286" t="s">
        <v>1063</v>
      </c>
      <c r="D13" s="286"/>
      <c r="E13" s="137">
        <v>15</v>
      </c>
      <c r="F13" s="137"/>
      <c r="G13" s="137">
        <v>15</v>
      </c>
      <c r="H13" s="137"/>
      <c r="I13" s="137">
        <v>25</v>
      </c>
      <c r="J13" s="137"/>
      <c r="K13" s="137">
        <v>15</v>
      </c>
      <c r="L13" s="137"/>
      <c r="M13" s="137">
        <v>25</v>
      </c>
      <c r="N13" s="36"/>
      <c r="O13" s="40">
        <f t="shared" si="0"/>
        <v>95</v>
      </c>
      <c r="P13" s="104"/>
      <c r="Q13" s="12">
        <v>107</v>
      </c>
      <c r="R13" s="272" t="s">
        <v>707</v>
      </c>
      <c r="S13" s="272"/>
      <c r="T13" s="272"/>
      <c r="U13" s="272"/>
      <c r="V13" s="272"/>
      <c r="W13" s="12">
        <v>2</v>
      </c>
      <c r="X13" s="12">
        <v>3</v>
      </c>
      <c r="Y13" s="42" t="s">
        <v>1128</v>
      </c>
      <c r="Z13" s="6">
        <v>1</v>
      </c>
      <c r="AA13" s="12">
        <v>3</v>
      </c>
      <c r="AB13" s="42" t="s">
        <v>1128</v>
      </c>
      <c r="AC13" s="1" t="s">
        <v>1126</v>
      </c>
    </row>
    <row r="14" spans="2:29" ht="30" customHeight="1" x14ac:dyDescent="0.3">
      <c r="B14" s="351">
        <v>103</v>
      </c>
      <c r="C14" s="468" t="s">
        <v>1064</v>
      </c>
      <c r="D14" s="468"/>
      <c r="E14" s="138">
        <v>5</v>
      </c>
      <c r="F14" s="138"/>
      <c r="G14" s="138">
        <v>10</v>
      </c>
      <c r="H14" s="138"/>
      <c r="I14" s="138">
        <v>15</v>
      </c>
      <c r="J14" s="138"/>
      <c r="K14" s="138">
        <v>10</v>
      </c>
      <c r="L14" s="138"/>
      <c r="M14" s="138">
        <v>15</v>
      </c>
      <c r="N14" s="38"/>
      <c r="O14" s="40">
        <f t="shared" si="0"/>
        <v>55</v>
      </c>
      <c r="P14" s="104"/>
      <c r="Q14" s="12">
        <v>108</v>
      </c>
      <c r="R14" s="272" t="s">
        <v>1058</v>
      </c>
      <c r="S14" s="272"/>
      <c r="T14" s="272"/>
      <c r="U14" s="272"/>
      <c r="V14" s="272"/>
      <c r="W14" s="12">
        <v>2</v>
      </c>
      <c r="X14" s="12">
        <v>1</v>
      </c>
      <c r="Y14" s="44" t="s">
        <v>1129</v>
      </c>
      <c r="Z14" s="6">
        <v>1</v>
      </c>
      <c r="AA14" s="12">
        <v>1</v>
      </c>
      <c r="AB14" s="44" t="s">
        <v>1129</v>
      </c>
      <c r="AC14" s="1" t="s">
        <v>1126</v>
      </c>
    </row>
    <row r="15" spans="2:29" ht="30" customHeight="1" x14ac:dyDescent="0.3">
      <c r="B15" s="352"/>
      <c r="C15" s="466" t="s">
        <v>1116</v>
      </c>
      <c r="D15" s="467"/>
      <c r="E15" s="138">
        <v>15</v>
      </c>
      <c r="F15" s="138"/>
      <c r="G15" s="138">
        <v>15</v>
      </c>
      <c r="H15" s="138"/>
      <c r="I15" s="138">
        <v>25</v>
      </c>
      <c r="J15" s="138"/>
      <c r="K15" s="138">
        <v>15</v>
      </c>
      <c r="L15" s="138"/>
      <c r="M15" s="138">
        <v>25</v>
      </c>
      <c r="N15" s="38"/>
      <c r="O15" s="40">
        <f t="shared" si="0"/>
        <v>95</v>
      </c>
      <c r="P15" s="104"/>
      <c r="Q15" s="113"/>
      <c r="R15" s="144"/>
      <c r="S15" s="144"/>
      <c r="T15" s="144"/>
      <c r="U15" s="144"/>
      <c r="V15" s="144"/>
      <c r="W15" s="113"/>
      <c r="X15" s="113"/>
      <c r="Y15" s="113"/>
      <c r="Z15" s="22"/>
      <c r="AA15" s="22"/>
      <c r="AB15" s="22"/>
      <c r="AC15" s="22"/>
    </row>
    <row r="16" spans="2:29" ht="30" customHeight="1" x14ac:dyDescent="0.3">
      <c r="B16" s="352"/>
      <c r="C16" s="468" t="s">
        <v>1065</v>
      </c>
      <c r="D16" s="468"/>
      <c r="E16" s="138">
        <v>15</v>
      </c>
      <c r="F16" s="138"/>
      <c r="G16" s="138">
        <v>15</v>
      </c>
      <c r="H16" s="138"/>
      <c r="I16" s="138">
        <v>25</v>
      </c>
      <c r="J16" s="138"/>
      <c r="K16" s="138">
        <v>15</v>
      </c>
      <c r="L16" s="138"/>
      <c r="M16" s="138">
        <v>20</v>
      </c>
      <c r="N16" s="38"/>
      <c r="O16" s="40">
        <f t="shared" si="0"/>
        <v>90</v>
      </c>
      <c r="P16" s="104"/>
      <c r="Q16" s="302"/>
      <c r="R16" s="302"/>
      <c r="S16" s="302"/>
      <c r="T16" s="302"/>
      <c r="U16" s="302"/>
      <c r="V16" s="302"/>
      <c r="W16" s="302"/>
      <c r="X16" s="302"/>
      <c r="Y16" s="112"/>
      <c r="Z16" s="22"/>
      <c r="AA16" s="22"/>
      <c r="AB16" s="22"/>
      <c r="AC16" s="22"/>
    </row>
    <row r="17" spans="2:29" ht="30" customHeight="1" x14ac:dyDescent="0.3">
      <c r="B17" s="353"/>
      <c r="C17" s="289" t="s">
        <v>1066</v>
      </c>
      <c r="D17" s="289"/>
      <c r="E17" s="138">
        <v>5</v>
      </c>
      <c r="F17" s="138"/>
      <c r="G17" s="138">
        <v>10</v>
      </c>
      <c r="H17" s="138"/>
      <c r="I17" s="138">
        <v>15</v>
      </c>
      <c r="J17" s="138"/>
      <c r="K17" s="138">
        <v>10</v>
      </c>
      <c r="L17" s="138"/>
      <c r="M17" s="138">
        <v>10</v>
      </c>
      <c r="N17" s="38"/>
      <c r="O17" s="40">
        <f t="shared" si="0"/>
        <v>50</v>
      </c>
      <c r="P17" s="104"/>
      <c r="Q17" s="22"/>
      <c r="R17" s="22"/>
      <c r="S17" s="22"/>
      <c r="T17" s="22"/>
      <c r="U17" s="22"/>
      <c r="V17" s="22"/>
      <c r="W17" s="303"/>
      <c r="X17" s="303"/>
      <c r="Y17" s="303"/>
      <c r="Z17" s="292"/>
      <c r="AA17" s="292"/>
      <c r="AB17" s="292"/>
      <c r="AC17" s="22"/>
    </row>
    <row r="18" spans="2:29" ht="30" customHeight="1" x14ac:dyDescent="0.3">
      <c r="B18" s="351">
        <v>104</v>
      </c>
      <c r="C18" s="286" t="s">
        <v>1067</v>
      </c>
      <c r="D18" s="286"/>
      <c r="E18" s="137">
        <v>15</v>
      </c>
      <c r="F18" s="137"/>
      <c r="G18" s="137">
        <v>15</v>
      </c>
      <c r="H18" s="137"/>
      <c r="I18" s="137">
        <v>25</v>
      </c>
      <c r="J18" s="137"/>
      <c r="K18" s="137">
        <v>15</v>
      </c>
      <c r="L18" s="137"/>
      <c r="M18" s="137">
        <v>25</v>
      </c>
      <c r="N18" s="36"/>
      <c r="O18" s="40">
        <f t="shared" si="0"/>
        <v>95</v>
      </c>
      <c r="P18" s="104"/>
    </row>
    <row r="19" spans="2:29" ht="30" customHeight="1" x14ac:dyDescent="0.3">
      <c r="B19" s="353"/>
      <c r="C19" s="286" t="s">
        <v>1068</v>
      </c>
      <c r="D19" s="286"/>
      <c r="E19" s="137">
        <v>15</v>
      </c>
      <c r="F19" s="137"/>
      <c r="G19" s="137">
        <v>15</v>
      </c>
      <c r="H19" s="137"/>
      <c r="I19" s="137">
        <v>25</v>
      </c>
      <c r="J19" s="137"/>
      <c r="K19" s="137">
        <v>15</v>
      </c>
      <c r="L19" s="137"/>
      <c r="M19" s="137">
        <v>25</v>
      </c>
      <c r="N19" s="36"/>
      <c r="O19" s="40">
        <f t="shared" si="0"/>
        <v>95</v>
      </c>
      <c r="P19" s="104"/>
    </row>
    <row r="20" spans="2:29" ht="30" customHeight="1" x14ac:dyDescent="0.3">
      <c r="B20" s="351">
        <v>105</v>
      </c>
      <c r="C20" s="289" t="s">
        <v>1069</v>
      </c>
      <c r="D20" s="289"/>
      <c r="E20" s="138">
        <v>15</v>
      </c>
      <c r="F20" s="138"/>
      <c r="G20" s="138">
        <v>15</v>
      </c>
      <c r="H20" s="138"/>
      <c r="I20" s="138">
        <v>25</v>
      </c>
      <c r="J20" s="138"/>
      <c r="K20" s="138">
        <v>15</v>
      </c>
      <c r="L20" s="138"/>
      <c r="M20" s="138">
        <v>25</v>
      </c>
      <c r="N20" s="38"/>
      <c r="O20" s="40">
        <f t="shared" si="0"/>
        <v>95</v>
      </c>
      <c r="P20" s="104"/>
    </row>
    <row r="21" spans="2:29" ht="30" customHeight="1" x14ac:dyDescent="0.3">
      <c r="B21" s="353"/>
      <c r="C21" s="289" t="s">
        <v>1115</v>
      </c>
      <c r="D21" s="289"/>
      <c r="E21" s="138">
        <v>15</v>
      </c>
      <c r="F21" s="138"/>
      <c r="G21" s="138">
        <v>15</v>
      </c>
      <c r="H21" s="138"/>
      <c r="I21" s="138">
        <v>25</v>
      </c>
      <c r="J21" s="138"/>
      <c r="K21" s="138">
        <v>15</v>
      </c>
      <c r="L21" s="138"/>
      <c r="M21" s="138">
        <v>25</v>
      </c>
      <c r="N21" s="38"/>
      <c r="O21" s="40">
        <f t="shared" si="0"/>
        <v>95</v>
      </c>
    </row>
    <row r="22" spans="2:29" ht="30" customHeight="1" x14ac:dyDescent="0.3">
      <c r="B22" s="132">
        <v>106</v>
      </c>
      <c r="C22" s="286" t="s">
        <v>702</v>
      </c>
      <c r="D22" s="286"/>
      <c r="E22" s="137">
        <v>15</v>
      </c>
      <c r="F22" s="137"/>
      <c r="G22" s="137">
        <v>15</v>
      </c>
      <c r="H22" s="137"/>
      <c r="I22" s="137">
        <v>25</v>
      </c>
      <c r="J22" s="137"/>
      <c r="K22" s="137">
        <v>15</v>
      </c>
      <c r="L22" s="137"/>
      <c r="M22" s="137">
        <v>25</v>
      </c>
      <c r="N22" s="36"/>
      <c r="O22" s="40">
        <f t="shared" si="0"/>
        <v>95</v>
      </c>
    </row>
    <row r="23" spans="2:29" ht="30" customHeight="1" x14ac:dyDescent="0.3">
      <c r="B23" s="351">
        <v>107</v>
      </c>
      <c r="C23" s="289" t="s">
        <v>1070</v>
      </c>
      <c r="D23" s="289"/>
      <c r="E23" s="138">
        <v>15</v>
      </c>
      <c r="F23" s="138"/>
      <c r="G23" s="138">
        <v>15</v>
      </c>
      <c r="H23" s="138"/>
      <c r="I23" s="138">
        <v>25</v>
      </c>
      <c r="J23" s="138"/>
      <c r="K23" s="138">
        <v>15</v>
      </c>
      <c r="L23" s="138"/>
      <c r="M23" s="138">
        <v>25</v>
      </c>
      <c r="N23" s="38"/>
      <c r="O23" s="40">
        <f t="shared" si="0"/>
        <v>95</v>
      </c>
    </row>
    <row r="24" spans="2:29" ht="30" customHeight="1" x14ac:dyDescent="0.3">
      <c r="B24" s="352"/>
      <c r="C24" s="289" t="s">
        <v>1071</v>
      </c>
      <c r="D24" s="289"/>
      <c r="E24" s="138">
        <v>15</v>
      </c>
      <c r="F24" s="138"/>
      <c r="G24" s="138">
        <v>15</v>
      </c>
      <c r="H24" s="138"/>
      <c r="I24" s="138">
        <v>25</v>
      </c>
      <c r="J24" s="138"/>
      <c r="K24" s="138">
        <v>15</v>
      </c>
      <c r="L24" s="138"/>
      <c r="M24" s="138">
        <v>25</v>
      </c>
      <c r="N24" s="38"/>
      <c r="O24" s="40">
        <f t="shared" si="0"/>
        <v>95</v>
      </c>
    </row>
    <row r="25" spans="2:29" ht="30" customHeight="1" x14ac:dyDescent="0.3">
      <c r="B25" s="353"/>
      <c r="C25" s="289" t="s">
        <v>1072</v>
      </c>
      <c r="D25" s="289"/>
      <c r="E25" s="138">
        <v>15</v>
      </c>
      <c r="F25" s="138"/>
      <c r="G25" s="138">
        <v>15</v>
      </c>
      <c r="H25" s="138"/>
      <c r="I25" s="138">
        <v>25</v>
      </c>
      <c r="J25" s="138"/>
      <c r="K25" s="138">
        <v>15</v>
      </c>
      <c r="L25" s="138"/>
      <c r="M25" s="138">
        <v>25</v>
      </c>
      <c r="N25" s="38"/>
      <c r="O25" s="40">
        <f t="shared" si="0"/>
        <v>95</v>
      </c>
    </row>
    <row r="26" spans="2:29" ht="30" customHeight="1" x14ac:dyDescent="0.3">
      <c r="B26" s="132">
        <v>108</v>
      </c>
      <c r="C26" s="286" t="s">
        <v>712</v>
      </c>
      <c r="D26" s="286"/>
      <c r="E26" s="137">
        <v>15</v>
      </c>
      <c r="F26" s="137"/>
      <c r="G26" s="137">
        <v>10</v>
      </c>
      <c r="H26" s="137"/>
      <c r="I26" s="137">
        <v>25</v>
      </c>
      <c r="J26" s="137"/>
      <c r="K26" s="137">
        <v>15</v>
      </c>
      <c r="L26" s="137"/>
      <c r="M26" s="137">
        <v>20</v>
      </c>
      <c r="N26" s="36"/>
      <c r="O26" s="40">
        <f t="shared" si="0"/>
        <v>85</v>
      </c>
    </row>
    <row r="27" spans="2:29" ht="15" customHeight="1" x14ac:dyDescent="0.3">
      <c r="Q27" s="394"/>
      <c r="R27" s="394"/>
      <c r="S27" s="394"/>
      <c r="T27" s="394"/>
      <c r="U27" s="394"/>
      <c r="V27" s="394"/>
      <c r="W27" s="260" t="s">
        <v>938</v>
      </c>
      <c r="X27" s="260"/>
      <c r="Y27" s="260"/>
      <c r="Z27" s="260"/>
      <c r="AA27" s="260"/>
      <c r="AB27" s="260"/>
    </row>
    <row r="28" spans="2:29" ht="15" customHeight="1" x14ac:dyDescent="0.3">
      <c r="Q28" s="276" t="s">
        <v>63</v>
      </c>
      <c r="R28" s="277"/>
      <c r="S28" s="277"/>
      <c r="T28" s="277"/>
      <c r="U28" s="277"/>
      <c r="V28" s="278"/>
      <c r="W28" s="276" t="s">
        <v>940</v>
      </c>
      <c r="X28" s="277"/>
      <c r="Y28" s="278"/>
      <c r="Z28" s="279" t="s">
        <v>942</v>
      </c>
      <c r="AA28" s="280"/>
      <c r="AB28" s="281"/>
    </row>
    <row r="29" spans="2:29" ht="15" customHeight="1" x14ac:dyDescent="0.3">
      <c r="Q29" s="375" t="s">
        <v>66</v>
      </c>
      <c r="R29" s="376"/>
      <c r="S29" s="376"/>
      <c r="T29" s="376"/>
      <c r="U29" s="376"/>
      <c r="V29" s="377"/>
      <c r="W29" s="378">
        <v>4</v>
      </c>
      <c r="X29" s="379"/>
      <c r="Y29" s="380"/>
      <c r="Z29" s="381">
        <f>W29/9</f>
        <v>0.44444444444444442</v>
      </c>
      <c r="AA29" s="382"/>
      <c r="AB29" s="383"/>
    </row>
    <row r="30" spans="2:29" ht="15.75" customHeight="1" x14ac:dyDescent="0.3">
      <c r="Q30" s="372" t="s">
        <v>67</v>
      </c>
      <c r="R30" s="373"/>
      <c r="S30" s="373"/>
      <c r="T30" s="373"/>
      <c r="U30" s="373"/>
      <c r="V30" s="374"/>
      <c r="W30" s="357">
        <v>4</v>
      </c>
      <c r="X30" s="358"/>
      <c r="Y30" s="359"/>
      <c r="Z30" s="360">
        <f t="shared" ref="Z30:Z33" si="1">W30/9</f>
        <v>0.44444444444444442</v>
      </c>
      <c r="AA30" s="361"/>
      <c r="AB30" s="362"/>
    </row>
    <row r="31" spans="2:29" ht="15" customHeight="1" x14ac:dyDescent="0.3">
      <c r="Q31" s="404" t="s">
        <v>68</v>
      </c>
      <c r="R31" s="405"/>
      <c r="S31" s="405"/>
      <c r="T31" s="405"/>
      <c r="U31" s="405"/>
      <c r="V31" s="406"/>
      <c r="W31" s="401">
        <v>1</v>
      </c>
      <c r="X31" s="402"/>
      <c r="Y31" s="403"/>
      <c r="Z31" s="363">
        <f t="shared" si="1"/>
        <v>0.1111111111111111</v>
      </c>
      <c r="AA31" s="364"/>
      <c r="AB31" s="365"/>
    </row>
    <row r="32" spans="2:29" ht="15" customHeight="1" x14ac:dyDescent="0.3">
      <c r="Q32" s="398" t="s">
        <v>69</v>
      </c>
      <c r="R32" s="399"/>
      <c r="S32" s="399"/>
      <c r="T32" s="399"/>
      <c r="U32" s="399"/>
      <c r="V32" s="400"/>
      <c r="W32" s="395">
        <v>0</v>
      </c>
      <c r="X32" s="396"/>
      <c r="Y32" s="397"/>
      <c r="Z32" s="369">
        <f t="shared" si="1"/>
        <v>0</v>
      </c>
      <c r="AA32" s="370"/>
      <c r="AB32" s="371"/>
    </row>
    <row r="33" spans="3:28" ht="15" customHeight="1" x14ac:dyDescent="0.3">
      <c r="Q33" s="251" t="s">
        <v>70</v>
      </c>
      <c r="R33" s="251"/>
      <c r="S33" s="251"/>
      <c r="T33" s="251"/>
      <c r="U33" s="251"/>
      <c r="V33" s="251"/>
      <c r="W33" s="252">
        <f>SUM(W29:Y32)</f>
        <v>9</v>
      </c>
      <c r="X33" s="252"/>
      <c r="Y33" s="252"/>
      <c r="Z33" s="407">
        <f t="shared" si="1"/>
        <v>1</v>
      </c>
      <c r="AA33" s="408"/>
      <c r="AB33" s="409"/>
    </row>
    <row r="34" spans="3:28" ht="15" customHeight="1" x14ac:dyDescent="0.3"/>
    <row r="35" spans="3:28" ht="15" customHeight="1" x14ac:dyDescent="0.3">
      <c r="Q35" s="259"/>
      <c r="R35" s="259"/>
      <c r="S35" s="259"/>
      <c r="T35" s="259"/>
      <c r="U35" s="259"/>
      <c r="V35" s="259"/>
      <c r="W35" s="260" t="s">
        <v>939</v>
      </c>
      <c r="X35" s="260"/>
      <c r="Y35" s="260"/>
      <c r="Z35" s="260"/>
      <c r="AA35" s="260"/>
      <c r="AB35" s="260"/>
    </row>
    <row r="36" spans="3:28" ht="15" customHeight="1" x14ac:dyDescent="0.3">
      <c r="Q36" s="261" t="s">
        <v>63</v>
      </c>
      <c r="R36" s="261"/>
      <c r="S36" s="261"/>
      <c r="T36" s="261"/>
      <c r="U36" s="261"/>
      <c r="V36" s="261"/>
      <c r="W36" s="261" t="s">
        <v>940</v>
      </c>
      <c r="X36" s="261"/>
      <c r="Y36" s="261"/>
      <c r="Z36" s="263" t="s">
        <v>941</v>
      </c>
      <c r="AA36" s="263"/>
      <c r="AB36" s="263"/>
    </row>
    <row r="37" spans="3:28" ht="15" customHeight="1" x14ac:dyDescent="0.3">
      <c r="Q37" s="255" t="s">
        <v>66</v>
      </c>
      <c r="R37" s="255"/>
      <c r="S37" s="255"/>
      <c r="T37" s="255"/>
      <c r="U37" s="255"/>
      <c r="V37" s="255"/>
      <c r="W37" s="256">
        <v>4</v>
      </c>
      <c r="X37" s="256"/>
      <c r="Y37" s="256"/>
      <c r="Z37" s="265">
        <f>W37/9</f>
        <v>0.44444444444444442</v>
      </c>
      <c r="AA37" s="265"/>
      <c r="AB37" s="265"/>
    </row>
    <row r="38" spans="3:28" ht="19.5" customHeight="1" x14ac:dyDescent="0.3">
      <c r="C38" s="128" t="s">
        <v>211</v>
      </c>
      <c r="D38" s="129"/>
      <c r="Q38" s="257" t="s">
        <v>67</v>
      </c>
      <c r="R38" s="257"/>
      <c r="S38" s="257"/>
      <c r="T38" s="257"/>
      <c r="U38" s="257"/>
      <c r="V38" s="257"/>
      <c r="W38" s="258">
        <v>4</v>
      </c>
      <c r="X38" s="258"/>
      <c r="Y38" s="258"/>
      <c r="Z38" s="266">
        <f t="shared" ref="Z38:Z40" si="2">W38/9</f>
        <v>0.44444444444444442</v>
      </c>
      <c r="AA38" s="266"/>
      <c r="AB38" s="266"/>
    </row>
    <row r="39" spans="3:28" ht="15.75" customHeight="1" x14ac:dyDescent="0.3">
      <c r="C39" s="465"/>
      <c r="D39" s="464"/>
      <c r="Q39" s="253" t="s">
        <v>68</v>
      </c>
      <c r="R39" s="253"/>
      <c r="S39" s="253"/>
      <c r="T39" s="253"/>
      <c r="U39" s="253"/>
      <c r="V39" s="253"/>
      <c r="W39" s="254">
        <v>1</v>
      </c>
      <c r="X39" s="254"/>
      <c r="Y39" s="254"/>
      <c r="Z39" s="321">
        <f t="shared" si="2"/>
        <v>0.1111111111111111</v>
      </c>
      <c r="AA39" s="321"/>
      <c r="AB39" s="321"/>
    </row>
    <row r="40" spans="3:28" ht="20.25" customHeight="1" x14ac:dyDescent="0.3">
      <c r="C40" s="465"/>
      <c r="D40" s="464"/>
      <c r="Q40" s="249" t="s">
        <v>69</v>
      </c>
      <c r="R40" s="249"/>
      <c r="S40" s="249"/>
      <c r="T40" s="249"/>
      <c r="U40" s="249"/>
      <c r="V40" s="249"/>
      <c r="W40" s="250">
        <v>0</v>
      </c>
      <c r="X40" s="250"/>
      <c r="Y40" s="250"/>
      <c r="Z40" s="323">
        <f t="shared" si="2"/>
        <v>0</v>
      </c>
      <c r="AA40" s="323"/>
      <c r="AB40" s="323"/>
    </row>
    <row r="41" spans="3:28" ht="15.75" customHeight="1" x14ac:dyDescent="0.3">
      <c r="C41" s="133"/>
      <c r="D41" s="129"/>
      <c r="Q41" s="251" t="s">
        <v>70</v>
      </c>
      <c r="R41" s="251"/>
      <c r="S41" s="251"/>
      <c r="T41" s="251"/>
      <c r="U41" s="251"/>
      <c r="V41" s="251"/>
      <c r="W41" s="252">
        <f>SUM(W37:W40)</f>
        <v>9</v>
      </c>
      <c r="X41" s="252"/>
      <c r="Y41" s="252"/>
      <c r="Z41" s="248">
        <v>1</v>
      </c>
      <c r="AA41" s="252"/>
      <c r="AB41" s="252"/>
    </row>
    <row r="42" spans="3:28" ht="15" customHeight="1" x14ac:dyDescent="0.3">
      <c r="C42" s="133"/>
      <c r="D42" s="134"/>
      <c r="Q42" s="113"/>
      <c r="R42" s="347"/>
      <c r="S42" s="347"/>
      <c r="T42" s="347"/>
      <c r="U42" s="347"/>
      <c r="V42" s="347"/>
      <c r="W42" s="113"/>
      <c r="X42" s="113"/>
      <c r="Y42" s="113"/>
      <c r="Z42" s="22"/>
      <c r="AA42" s="22"/>
      <c r="AB42" s="22"/>
    </row>
    <row r="43" spans="3:28" ht="52.2" x14ac:dyDescent="0.3">
      <c r="C43" s="131"/>
      <c r="D43" s="134" t="s">
        <v>1061</v>
      </c>
    </row>
    <row r="44" spans="3:28" ht="17.399999999999999" x14ac:dyDescent="0.3">
      <c r="C44" s="131"/>
      <c r="D44" s="117"/>
    </row>
    <row r="45" spans="3:28" ht="17.399999999999999" x14ac:dyDescent="0.3">
      <c r="C45" s="131"/>
      <c r="D45" s="117"/>
    </row>
    <row r="46" spans="3:28" ht="17.399999999999999" x14ac:dyDescent="0.3">
      <c r="C46" s="131"/>
      <c r="D46" s="117"/>
    </row>
    <row r="47" spans="3:28" ht="17.399999999999999" x14ac:dyDescent="0.3">
      <c r="C47" s="131"/>
      <c r="D47" s="117"/>
    </row>
    <row r="48" spans="3:28" ht="17.399999999999999" x14ac:dyDescent="0.3">
      <c r="C48" s="130"/>
      <c r="D48" s="129"/>
    </row>
    <row r="49" spans="3:16" ht="34.799999999999997" x14ac:dyDescent="0.3">
      <c r="C49" s="128" t="s">
        <v>1057</v>
      </c>
      <c r="D49" s="135"/>
    </row>
    <row r="51" spans="3:16" x14ac:dyDescent="0.3">
      <c r="E51"/>
      <c r="F51"/>
      <c r="G51"/>
      <c r="H51"/>
      <c r="I51"/>
      <c r="J51"/>
      <c r="K51"/>
      <c r="L51"/>
      <c r="M51"/>
      <c r="N51"/>
      <c r="O51"/>
      <c r="P51"/>
    </row>
    <row r="83" spans="2:15" x14ac:dyDescent="0.3">
      <c r="B83"/>
      <c r="E83"/>
      <c r="F83"/>
      <c r="G83"/>
      <c r="H83"/>
      <c r="I83"/>
      <c r="J83"/>
      <c r="K83"/>
      <c r="L83"/>
      <c r="M83"/>
      <c r="N83"/>
      <c r="O83"/>
    </row>
    <row r="84" spans="2:15" x14ac:dyDescent="0.3">
      <c r="B84"/>
      <c r="E84"/>
      <c r="F84"/>
      <c r="G84"/>
      <c r="H84"/>
      <c r="I84"/>
      <c r="J84"/>
      <c r="K84"/>
      <c r="L84"/>
      <c r="M84"/>
      <c r="N84"/>
      <c r="O84"/>
    </row>
    <row r="85" spans="2:15" x14ac:dyDescent="0.3">
      <c r="B85"/>
      <c r="E85"/>
      <c r="F85"/>
      <c r="G85"/>
      <c r="H85"/>
      <c r="I85"/>
      <c r="J85"/>
      <c r="K85"/>
      <c r="L85"/>
      <c r="M85"/>
      <c r="N85"/>
      <c r="O85"/>
    </row>
    <row r="86" spans="2:15" x14ac:dyDescent="0.3">
      <c r="B86"/>
      <c r="E86"/>
      <c r="F86"/>
      <c r="G86"/>
      <c r="H86"/>
      <c r="I86"/>
      <c r="J86"/>
      <c r="K86"/>
      <c r="L86"/>
      <c r="M86"/>
      <c r="N86"/>
      <c r="O86"/>
    </row>
    <row r="87" spans="2:15" x14ac:dyDescent="0.3">
      <c r="B87"/>
      <c r="E87"/>
      <c r="F87"/>
      <c r="G87"/>
      <c r="H87"/>
      <c r="I87"/>
      <c r="J87"/>
      <c r="K87"/>
      <c r="L87"/>
      <c r="M87"/>
      <c r="N87"/>
      <c r="O87"/>
    </row>
  </sheetData>
  <mergeCells count="99">
    <mergeCell ref="W4:Y4"/>
    <mergeCell ref="E5:F6"/>
    <mergeCell ref="G5:H6"/>
    <mergeCell ref="I5:J6"/>
    <mergeCell ref="E7:F7"/>
    <mergeCell ref="G7:H7"/>
    <mergeCell ref="I7:J7"/>
    <mergeCell ref="K5:L6"/>
    <mergeCell ref="M5:N6"/>
    <mergeCell ref="R7:V7"/>
    <mergeCell ref="R6:V6"/>
    <mergeCell ref="K7:L7"/>
    <mergeCell ref="M7:N7"/>
    <mergeCell ref="D4:D8"/>
    <mergeCell ref="E4:J4"/>
    <mergeCell ref="K4:N4"/>
    <mergeCell ref="O4:O8"/>
    <mergeCell ref="Q4:V5"/>
    <mergeCell ref="R8:V8"/>
    <mergeCell ref="Q29:V29"/>
    <mergeCell ref="W29:Y29"/>
    <mergeCell ref="Z29:AB29"/>
    <mergeCell ref="C16:D16"/>
    <mergeCell ref="W17:Y17"/>
    <mergeCell ref="Z17:AB17"/>
    <mergeCell ref="C17:D17"/>
    <mergeCell ref="C18:D18"/>
    <mergeCell ref="C19:D19"/>
    <mergeCell ref="C20:D20"/>
    <mergeCell ref="C21:D21"/>
    <mergeCell ref="Q27:V27"/>
    <mergeCell ref="W27:AB27"/>
    <mergeCell ref="Q28:V28"/>
    <mergeCell ref="W28:Y28"/>
    <mergeCell ref="Z28:AB28"/>
    <mergeCell ref="Q30:V30"/>
    <mergeCell ref="W30:Y30"/>
    <mergeCell ref="Z30:AB30"/>
    <mergeCell ref="Q31:V31"/>
    <mergeCell ref="W31:Y31"/>
    <mergeCell ref="Z31:AB31"/>
    <mergeCell ref="Q35:V35"/>
    <mergeCell ref="W35:AB35"/>
    <mergeCell ref="Q36:V36"/>
    <mergeCell ref="W36:Y36"/>
    <mergeCell ref="Z36:AB36"/>
    <mergeCell ref="Q32:V32"/>
    <mergeCell ref="W32:Y32"/>
    <mergeCell ref="Z32:AB32"/>
    <mergeCell ref="Q33:V33"/>
    <mergeCell ref="W33:Y33"/>
    <mergeCell ref="Z33:AB33"/>
    <mergeCell ref="Z39:AB39"/>
    <mergeCell ref="Q40:V40"/>
    <mergeCell ref="W40:Y40"/>
    <mergeCell ref="Z40:AB40"/>
    <mergeCell ref="Q37:V37"/>
    <mergeCell ref="W37:Y37"/>
    <mergeCell ref="Z37:AB37"/>
    <mergeCell ref="Q41:V41"/>
    <mergeCell ref="W41:Y41"/>
    <mergeCell ref="Z41:AB41"/>
    <mergeCell ref="R42:V42"/>
    <mergeCell ref="B23:B25"/>
    <mergeCell ref="C24:D24"/>
    <mergeCell ref="C25:D25"/>
    <mergeCell ref="C26:D26"/>
    <mergeCell ref="C23:D23"/>
    <mergeCell ref="Q38:V38"/>
    <mergeCell ref="W38:Y38"/>
    <mergeCell ref="Z38:AB38"/>
    <mergeCell ref="C39:C40"/>
    <mergeCell ref="D39:D40"/>
    <mergeCell ref="Q39:V39"/>
    <mergeCell ref="W39:Y39"/>
    <mergeCell ref="B20:B21"/>
    <mergeCell ref="C22:D22"/>
    <mergeCell ref="B12:B13"/>
    <mergeCell ref="C12:D12"/>
    <mergeCell ref="C11:D11"/>
    <mergeCell ref="C13:D13"/>
    <mergeCell ref="C15:D15"/>
    <mergeCell ref="C14:D14"/>
    <mergeCell ref="Z4:AC4"/>
    <mergeCell ref="Q3:AC3"/>
    <mergeCell ref="B9:B10"/>
    <mergeCell ref="B14:B17"/>
    <mergeCell ref="B18:B19"/>
    <mergeCell ref="R13:V13"/>
    <mergeCell ref="Q16:X16"/>
    <mergeCell ref="R14:V14"/>
    <mergeCell ref="C9:D9"/>
    <mergeCell ref="R9:V9"/>
    <mergeCell ref="C10:D10"/>
    <mergeCell ref="R10:V10"/>
    <mergeCell ref="R12:V12"/>
    <mergeCell ref="R11:V11"/>
    <mergeCell ref="B3:O3"/>
    <mergeCell ref="B4:C8"/>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2:U47"/>
  <sheetViews>
    <sheetView topLeftCell="B1" zoomScale="77" zoomScaleNormal="77" workbookViewId="0">
      <selection activeCell="I8" sqref="I8:I11"/>
    </sheetView>
  </sheetViews>
  <sheetFormatPr baseColWidth="10" defaultRowHeight="14.4" x14ac:dyDescent="0.3"/>
  <cols>
    <col min="1" max="1" width="2" customWidth="1"/>
    <col min="2" max="2" width="4.88671875" customWidth="1"/>
    <col min="3" max="3" width="72.88671875" customWidth="1"/>
    <col min="4" max="5" width="7.6640625" customWidth="1"/>
    <col min="6" max="6" width="10" customWidth="1"/>
    <col min="7" max="9" width="7.6640625" customWidth="1"/>
    <col min="10" max="10" width="2.5546875" customWidth="1"/>
    <col min="11" max="11" width="22.6640625" customWidth="1"/>
    <col min="12" max="12" width="7.44140625" customWidth="1"/>
    <col min="13" max="13" width="7.6640625" customWidth="1"/>
    <col min="14" max="15" width="7.109375" customWidth="1"/>
    <col min="16" max="16" width="3.88671875" customWidth="1"/>
    <col min="17" max="17" width="20.88671875" customWidth="1"/>
    <col min="18" max="21" width="7.6640625" customWidth="1"/>
  </cols>
  <sheetData>
    <row r="2" spans="2:21" ht="15" customHeight="1" x14ac:dyDescent="0.3">
      <c r="B2" s="469" t="s">
        <v>57</v>
      </c>
      <c r="C2" s="469"/>
      <c r="D2" s="469"/>
      <c r="E2" s="469"/>
      <c r="F2" s="469"/>
      <c r="G2" s="469"/>
      <c r="H2" s="469"/>
      <c r="I2" s="469"/>
      <c r="L2" s="478" t="s">
        <v>62</v>
      </c>
      <c r="M2" s="479"/>
      <c r="N2" s="479"/>
      <c r="O2" s="479"/>
      <c r="R2" s="478" t="s">
        <v>71</v>
      </c>
      <c r="S2" s="479"/>
      <c r="T2" s="479"/>
      <c r="U2" s="479"/>
    </row>
    <row r="3" spans="2:21" ht="15" customHeight="1" x14ac:dyDescent="0.3">
      <c r="B3" s="469"/>
      <c r="C3" s="469"/>
      <c r="D3" s="469"/>
      <c r="E3" s="469"/>
      <c r="F3" s="469"/>
      <c r="G3" s="469"/>
      <c r="H3" s="469"/>
      <c r="I3" s="469"/>
      <c r="K3" s="5" t="s">
        <v>63</v>
      </c>
      <c r="L3" s="480" t="s">
        <v>64</v>
      </c>
      <c r="M3" s="481"/>
      <c r="N3" s="480" t="s">
        <v>65</v>
      </c>
      <c r="O3" s="481"/>
      <c r="Q3" s="5" t="s">
        <v>63</v>
      </c>
      <c r="R3" s="480" t="s">
        <v>64</v>
      </c>
      <c r="S3" s="481"/>
      <c r="T3" s="480" t="s">
        <v>65</v>
      </c>
      <c r="U3" s="481"/>
    </row>
    <row r="4" spans="2:21" ht="16.5" customHeight="1" x14ac:dyDescent="0.3">
      <c r="B4" s="469"/>
      <c r="C4" s="469"/>
      <c r="D4" s="469"/>
      <c r="E4" s="469"/>
      <c r="F4" s="469"/>
      <c r="G4" s="469"/>
      <c r="H4" s="469"/>
      <c r="I4" s="469"/>
      <c r="K4" s="7" t="s">
        <v>66</v>
      </c>
      <c r="L4" s="482">
        <v>0</v>
      </c>
      <c r="M4" s="483"/>
      <c r="N4" s="484">
        <f>L4/L8</f>
        <v>0</v>
      </c>
      <c r="O4" s="485"/>
      <c r="Q4" s="7" t="s">
        <v>66</v>
      </c>
      <c r="R4" s="482">
        <v>1</v>
      </c>
      <c r="S4" s="483"/>
      <c r="T4" s="499">
        <f>R4/R8</f>
        <v>0.2</v>
      </c>
      <c r="U4" s="499"/>
    </row>
    <row r="5" spans="2:21" ht="15.75" customHeight="1" x14ac:dyDescent="0.3">
      <c r="B5" s="522" t="s">
        <v>60</v>
      </c>
      <c r="C5" s="523"/>
      <c r="D5" s="516" t="s">
        <v>58</v>
      </c>
      <c r="E5" s="517"/>
      <c r="F5" s="518"/>
      <c r="G5" s="516" t="s">
        <v>59</v>
      </c>
      <c r="H5" s="517"/>
      <c r="I5" s="518"/>
      <c r="K5" s="8" t="s">
        <v>67</v>
      </c>
      <c r="L5" s="470">
        <v>1</v>
      </c>
      <c r="M5" s="471"/>
      <c r="N5" s="472">
        <f>L5/L8</f>
        <v>0.2</v>
      </c>
      <c r="O5" s="473"/>
      <c r="Q5" s="8" t="s">
        <v>67</v>
      </c>
      <c r="R5" s="470">
        <v>2</v>
      </c>
      <c r="S5" s="471"/>
      <c r="T5" s="500">
        <f>R5/R8</f>
        <v>0.4</v>
      </c>
      <c r="U5" s="500"/>
    </row>
    <row r="6" spans="2:21" ht="18" customHeight="1" x14ac:dyDescent="0.3">
      <c r="B6" s="524"/>
      <c r="C6" s="525"/>
      <c r="D6" s="519"/>
      <c r="E6" s="520"/>
      <c r="F6" s="521"/>
      <c r="G6" s="519"/>
      <c r="H6" s="520"/>
      <c r="I6" s="521"/>
      <c r="K6" s="9" t="s">
        <v>68</v>
      </c>
      <c r="L6" s="474">
        <v>0</v>
      </c>
      <c r="M6" s="475"/>
      <c r="N6" s="476">
        <f>L6/L8</f>
        <v>0</v>
      </c>
      <c r="O6" s="477"/>
      <c r="Q6" s="9" t="s">
        <v>68</v>
      </c>
      <c r="R6" s="503">
        <v>2</v>
      </c>
      <c r="S6" s="504"/>
      <c r="T6" s="505">
        <f>R6/R8</f>
        <v>0.4</v>
      </c>
      <c r="U6" s="505"/>
    </row>
    <row r="7" spans="2:21" ht="15" customHeight="1" x14ac:dyDescent="0.3">
      <c r="B7" s="510"/>
      <c r="C7" s="511"/>
      <c r="D7" s="486" t="s">
        <v>82</v>
      </c>
      <c r="E7" s="486" t="s">
        <v>83</v>
      </c>
      <c r="F7" s="222" t="s">
        <v>411</v>
      </c>
      <c r="G7" s="508" t="s">
        <v>4</v>
      </c>
      <c r="H7" s="508"/>
      <c r="I7" s="508"/>
      <c r="K7" s="10" t="s">
        <v>69</v>
      </c>
      <c r="L7" s="491">
        <v>4</v>
      </c>
      <c r="M7" s="492"/>
      <c r="N7" s="493">
        <f>L7/L8</f>
        <v>0.8</v>
      </c>
      <c r="O7" s="494"/>
      <c r="Q7" s="10" t="s">
        <v>69</v>
      </c>
      <c r="R7" s="491">
        <v>0</v>
      </c>
      <c r="S7" s="492"/>
      <c r="T7" s="506">
        <f>R7/R8</f>
        <v>0</v>
      </c>
      <c r="U7" s="506"/>
    </row>
    <row r="8" spans="2:21" ht="15" customHeight="1" x14ac:dyDescent="0.3">
      <c r="B8" s="512"/>
      <c r="C8" s="513"/>
      <c r="D8" s="486"/>
      <c r="E8" s="486"/>
      <c r="F8" s="487"/>
      <c r="G8" s="486" t="s">
        <v>412</v>
      </c>
      <c r="H8" s="488" t="s">
        <v>2</v>
      </c>
      <c r="I8" s="488" t="s">
        <v>11</v>
      </c>
      <c r="K8" s="11" t="s">
        <v>70</v>
      </c>
      <c r="L8" s="495">
        <f>SUM(L4:M7)</f>
        <v>5</v>
      </c>
      <c r="M8" s="496"/>
      <c r="N8" s="497">
        <f>SUM(N4:O7)</f>
        <v>1</v>
      </c>
      <c r="O8" s="498"/>
      <c r="Q8" s="11" t="s">
        <v>70</v>
      </c>
      <c r="R8" s="495">
        <f>SUM(R4:S7)</f>
        <v>5</v>
      </c>
      <c r="S8" s="496"/>
      <c r="T8" s="497">
        <f>SUM(T4:U7)</f>
        <v>1</v>
      </c>
      <c r="U8" s="498"/>
    </row>
    <row r="9" spans="2:21" ht="15" customHeight="1" x14ac:dyDescent="0.3">
      <c r="B9" s="512"/>
      <c r="C9" s="513"/>
      <c r="D9" s="486"/>
      <c r="E9" s="486"/>
      <c r="F9" s="487"/>
      <c r="G9" s="486"/>
      <c r="H9" s="489"/>
      <c r="I9" s="489"/>
    </row>
    <row r="10" spans="2:21" ht="15" customHeight="1" x14ac:dyDescent="0.3">
      <c r="B10" s="512"/>
      <c r="C10" s="513"/>
      <c r="D10" s="486"/>
      <c r="E10" s="486"/>
      <c r="F10" s="487"/>
      <c r="G10" s="486"/>
      <c r="H10" s="489"/>
      <c r="I10" s="489"/>
    </row>
    <row r="11" spans="2:21" ht="15" customHeight="1" x14ac:dyDescent="0.3">
      <c r="B11" s="514"/>
      <c r="C11" s="515"/>
      <c r="D11" s="486"/>
      <c r="E11" s="486"/>
      <c r="F11" s="223"/>
      <c r="G11" s="486"/>
      <c r="H11" s="490"/>
      <c r="I11" s="490"/>
    </row>
    <row r="12" spans="2:21" ht="18.75" customHeight="1" x14ac:dyDescent="0.3">
      <c r="B12" s="6">
        <v>1</v>
      </c>
      <c r="C12" s="1" t="s">
        <v>291</v>
      </c>
      <c r="D12" s="6">
        <v>3</v>
      </c>
      <c r="E12" s="6">
        <v>5</v>
      </c>
      <c r="F12" s="13">
        <f>D12*E12</f>
        <v>15</v>
      </c>
      <c r="G12" s="6">
        <v>2</v>
      </c>
      <c r="H12" s="6">
        <v>4</v>
      </c>
      <c r="I12" s="15">
        <f>G12*H12</f>
        <v>8</v>
      </c>
    </row>
    <row r="13" spans="2:21" ht="31.5" customHeight="1" x14ac:dyDescent="0.3">
      <c r="B13" s="12">
        <v>2</v>
      </c>
      <c r="C13" s="2" t="s">
        <v>292</v>
      </c>
      <c r="D13" s="6">
        <v>3</v>
      </c>
      <c r="E13" s="6">
        <v>4</v>
      </c>
      <c r="F13" s="13">
        <f>D13*E13</f>
        <v>12</v>
      </c>
      <c r="G13" s="6">
        <v>2</v>
      </c>
      <c r="H13" s="6">
        <v>3</v>
      </c>
      <c r="I13" s="14">
        <f>G13*H13</f>
        <v>6</v>
      </c>
    </row>
    <row r="14" spans="2:21" x14ac:dyDescent="0.3">
      <c r="B14" s="12">
        <v>3</v>
      </c>
      <c r="C14" s="4" t="s">
        <v>293</v>
      </c>
      <c r="D14" s="6">
        <v>3</v>
      </c>
      <c r="E14" s="6">
        <v>5</v>
      </c>
      <c r="F14" s="13">
        <f>D14*E14</f>
        <v>15</v>
      </c>
      <c r="G14" s="6">
        <v>2</v>
      </c>
      <c r="H14" s="6">
        <v>4</v>
      </c>
      <c r="I14" s="15">
        <f>G14*H14</f>
        <v>8</v>
      </c>
    </row>
    <row r="15" spans="2:21" x14ac:dyDescent="0.3">
      <c r="B15" s="12">
        <v>4</v>
      </c>
      <c r="C15" s="2" t="s">
        <v>294</v>
      </c>
      <c r="D15" s="6">
        <v>2</v>
      </c>
      <c r="E15" s="6">
        <v>3</v>
      </c>
      <c r="F15" s="14">
        <f>D15*E15</f>
        <v>6</v>
      </c>
      <c r="G15" s="6">
        <v>2</v>
      </c>
      <c r="H15" s="6">
        <v>2</v>
      </c>
      <c r="I15" s="16">
        <f>G15*H15</f>
        <v>4</v>
      </c>
    </row>
    <row r="16" spans="2:21" ht="15" customHeight="1" x14ac:dyDescent="0.3">
      <c r="B16" s="12">
        <v>5</v>
      </c>
      <c r="C16" s="3" t="s">
        <v>290</v>
      </c>
      <c r="D16" s="6">
        <v>4</v>
      </c>
      <c r="E16" s="6">
        <v>4</v>
      </c>
      <c r="F16" s="13">
        <f>D16*E16</f>
        <v>16</v>
      </c>
      <c r="G16" s="6">
        <v>3</v>
      </c>
      <c r="H16" s="6">
        <v>2</v>
      </c>
      <c r="I16" s="14">
        <f>G16*H16</f>
        <v>6</v>
      </c>
    </row>
    <row r="17" spans="2:12" ht="32.25" customHeight="1" x14ac:dyDescent="0.3">
      <c r="B17" s="29"/>
      <c r="C17" s="4" t="s">
        <v>289</v>
      </c>
      <c r="D17" s="29"/>
      <c r="E17" s="29"/>
      <c r="F17" s="30">
        <f>SUM(F12:F16)</f>
        <v>64</v>
      </c>
      <c r="G17" s="29"/>
      <c r="H17" s="29"/>
      <c r="I17" s="30">
        <f>SUM(I12:I16)</f>
        <v>32</v>
      </c>
    </row>
    <row r="19" spans="2:12" x14ac:dyDescent="0.3">
      <c r="C19" s="17"/>
      <c r="D19" s="509" t="s">
        <v>61</v>
      </c>
      <c r="E19" s="509"/>
      <c r="F19" s="509"/>
      <c r="G19" s="507">
        <f>(F17-I17)/F17</f>
        <v>0.5</v>
      </c>
      <c r="H19" s="507"/>
      <c r="I19" s="507"/>
    </row>
    <row r="20" spans="2:12" x14ac:dyDescent="0.3">
      <c r="L20" s="17"/>
    </row>
    <row r="21" spans="2:12" ht="22.5" customHeight="1" x14ac:dyDescent="0.3">
      <c r="K21" s="17"/>
    </row>
    <row r="29" spans="2:12" ht="25.5" customHeight="1" x14ac:dyDescent="0.3"/>
    <row r="30" spans="2:12" ht="15" customHeight="1" x14ac:dyDescent="0.3"/>
    <row r="31" spans="2:12" ht="13.5" customHeight="1" x14ac:dyDescent="0.3"/>
    <row r="32" spans="2:12" ht="15" customHeight="1" x14ac:dyDescent="0.3"/>
    <row r="33" spans="3:3" ht="15" customHeight="1" x14ac:dyDescent="0.3"/>
    <row r="35" spans="3:3" ht="24" customHeight="1" x14ac:dyDescent="0.3"/>
    <row r="41" spans="3:3" ht="67.5" customHeight="1" x14ac:dyDescent="0.3">
      <c r="C41" s="501"/>
    </row>
    <row r="42" spans="3:3" x14ac:dyDescent="0.3">
      <c r="C42" s="502"/>
    </row>
    <row r="43" spans="3:3" x14ac:dyDescent="0.3">
      <c r="C43" s="24"/>
    </row>
    <row r="44" spans="3:3" x14ac:dyDescent="0.3">
      <c r="C44" s="24"/>
    </row>
    <row r="45" spans="3:3" x14ac:dyDescent="0.3">
      <c r="C45" s="24"/>
    </row>
    <row r="46" spans="3:3" x14ac:dyDescent="0.3">
      <c r="C46" s="24"/>
    </row>
    <row r="47" spans="3:3" x14ac:dyDescent="0.3">
      <c r="C47" s="24"/>
    </row>
  </sheetData>
  <mergeCells count="41">
    <mergeCell ref="C41:C42"/>
    <mergeCell ref="R8:S8"/>
    <mergeCell ref="T8:U8"/>
    <mergeCell ref="R6:S6"/>
    <mergeCell ref="T6:U6"/>
    <mergeCell ref="R7:S7"/>
    <mergeCell ref="T7:U7"/>
    <mergeCell ref="G19:I19"/>
    <mergeCell ref="G7:I7"/>
    <mergeCell ref="D19:F19"/>
    <mergeCell ref="B7:C11"/>
    <mergeCell ref="D5:F6"/>
    <mergeCell ref="I8:I11"/>
    <mergeCell ref="G5:I6"/>
    <mergeCell ref="B5:C6"/>
    <mergeCell ref="R2:U2"/>
    <mergeCell ref="R3:S3"/>
    <mergeCell ref="T3:U3"/>
    <mergeCell ref="D7:D11"/>
    <mergeCell ref="E7:E11"/>
    <mergeCell ref="F7:F11"/>
    <mergeCell ref="G8:G11"/>
    <mergeCell ref="H8:H11"/>
    <mergeCell ref="L7:M7"/>
    <mergeCell ref="N7:O7"/>
    <mergeCell ref="L8:M8"/>
    <mergeCell ref="N8:O8"/>
    <mergeCell ref="R4:S4"/>
    <mergeCell ref="T4:U4"/>
    <mergeCell ref="R5:S5"/>
    <mergeCell ref="T5:U5"/>
    <mergeCell ref="B2:I4"/>
    <mergeCell ref="L5:M5"/>
    <mergeCell ref="N5:O5"/>
    <mergeCell ref="L6:M6"/>
    <mergeCell ref="N6:O6"/>
    <mergeCell ref="L2:O2"/>
    <mergeCell ref="L3:M3"/>
    <mergeCell ref="N3:O3"/>
    <mergeCell ref="L4:M4"/>
    <mergeCell ref="N4:O4"/>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sheetPr>
  <dimension ref="B1:P11"/>
  <sheetViews>
    <sheetView zoomScale="80" zoomScaleNormal="80" workbookViewId="0">
      <selection activeCell="L34" sqref="L34"/>
    </sheetView>
  </sheetViews>
  <sheetFormatPr baseColWidth="10" defaultRowHeight="14.4" x14ac:dyDescent="0.3"/>
  <cols>
    <col min="1" max="1" width="5" customWidth="1"/>
    <col min="10" max="10" width="21.33203125" customWidth="1"/>
    <col min="11" max="11" width="22.88671875" customWidth="1"/>
    <col min="12" max="12" width="26.5546875" customWidth="1"/>
  </cols>
  <sheetData>
    <row r="1" spans="2:16" x14ac:dyDescent="0.3">
      <c r="B1" s="235" t="s">
        <v>937</v>
      </c>
      <c r="C1" s="236"/>
      <c r="D1" s="236"/>
      <c r="E1" s="236"/>
      <c r="F1" s="236"/>
      <c r="G1" s="236"/>
      <c r="H1" s="236"/>
      <c r="I1" s="236"/>
      <c r="J1" s="236"/>
      <c r="K1" s="236"/>
      <c r="L1" s="236"/>
      <c r="M1" s="236"/>
      <c r="N1" s="236"/>
      <c r="O1" s="236"/>
      <c r="P1" s="237"/>
    </row>
    <row r="2" spans="2:16" ht="15" thickBot="1" x14ac:dyDescent="0.35">
      <c r="B2" s="238"/>
      <c r="C2" s="239"/>
      <c r="D2" s="239"/>
      <c r="E2" s="239"/>
      <c r="F2" s="239"/>
      <c r="G2" s="239"/>
      <c r="H2" s="239"/>
      <c r="I2" s="239"/>
      <c r="J2" s="239"/>
      <c r="K2" s="239"/>
      <c r="L2" s="239"/>
      <c r="M2" s="239"/>
      <c r="N2" s="239"/>
      <c r="O2" s="239"/>
      <c r="P2" s="240"/>
    </row>
    <row r="6" spans="2:16" ht="36" customHeight="1" x14ac:dyDescent="0.3">
      <c r="J6" s="242" t="s">
        <v>1123</v>
      </c>
      <c r="K6" s="241" t="s">
        <v>1122</v>
      </c>
      <c r="L6" s="241"/>
    </row>
    <row r="7" spans="2:16" x14ac:dyDescent="0.3">
      <c r="J7" s="242"/>
      <c r="K7" s="241"/>
      <c r="L7" s="241"/>
    </row>
    <row r="8" spans="2:16" ht="28.8" x14ac:dyDescent="0.3">
      <c r="J8" s="242"/>
      <c r="K8" s="139" t="s">
        <v>1120</v>
      </c>
      <c r="L8" s="139" t="s">
        <v>1121</v>
      </c>
    </row>
    <row r="9" spans="2:16" x14ac:dyDescent="0.3">
      <c r="J9" s="1" t="s">
        <v>1117</v>
      </c>
      <c r="K9" s="12">
        <v>0</v>
      </c>
      <c r="L9" s="12">
        <v>0</v>
      </c>
    </row>
    <row r="10" spans="2:16" x14ac:dyDescent="0.3">
      <c r="J10" s="1" t="s">
        <v>1119</v>
      </c>
      <c r="K10" s="12">
        <v>1</v>
      </c>
      <c r="L10" s="12">
        <v>1</v>
      </c>
    </row>
    <row r="11" spans="2:16" x14ac:dyDescent="0.3">
      <c r="J11" s="1" t="s">
        <v>1130</v>
      </c>
      <c r="K11" s="12">
        <v>2</v>
      </c>
      <c r="L11" s="12">
        <v>2</v>
      </c>
    </row>
  </sheetData>
  <mergeCells count="3">
    <mergeCell ref="B1:P2"/>
    <mergeCell ref="K6:L7"/>
    <mergeCell ref="J6:J8"/>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B1:AS84"/>
  <sheetViews>
    <sheetView showGridLines="0" zoomScale="71" zoomScaleNormal="71" workbookViewId="0">
      <selection activeCell="R4" sqref="R4:W11"/>
    </sheetView>
  </sheetViews>
  <sheetFormatPr baseColWidth="10" defaultRowHeight="14.4" x14ac:dyDescent="0.3"/>
  <cols>
    <col min="1" max="1" width="4.88671875" customWidth="1"/>
    <col min="2" max="2" width="5" style="21" customWidth="1"/>
    <col min="3" max="3" width="28" customWidth="1"/>
    <col min="4" max="4" width="38.109375" customWidth="1"/>
    <col min="5" max="14" width="10.6640625" style="32" customWidth="1"/>
    <col min="15" max="15" width="8.88671875" style="18" customWidth="1"/>
    <col min="16" max="16" width="2.5546875" style="18" customWidth="1"/>
    <col min="17" max="17" width="2.33203125" style="18" customWidth="1"/>
    <col min="18" max="18" width="4.109375" customWidth="1"/>
    <col min="28" max="29" width="11.44140625" customWidth="1"/>
    <col min="30" max="30" width="10.88671875" customWidth="1"/>
    <col min="31" max="32" width="11.44140625"/>
    <col min="33" max="33" width="24.5546875" customWidth="1"/>
    <col min="34" max="34" width="39.5546875" customWidth="1"/>
  </cols>
  <sheetData>
    <row r="1" spans="2:45" ht="8.25" customHeight="1" x14ac:dyDescent="0.3"/>
    <row r="2" spans="2:45" ht="15" customHeight="1" x14ac:dyDescent="0.3">
      <c r="C2" s="33"/>
    </row>
    <row r="3" spans="2:45" ht="44.25" customHeight="1" x14ac:dyDescent="0.3">
      <c r="B3" s="269" t="s">
        <v>618</v>
      </c>
      <c r="C3" s="269"/>
      <c r="D3" s="269"/>
      <c r="E3" s="269"/>
      <c r="F3" s="269"/>
      <c r="G3" s="269"/>
      <c r="H3" s="269"/>
      <c r="I3" s="269"/>
      <c r="J3" s="269"/>
      <c r="K3" s="269"/>
      <c r="L3" s="269"/>
      <c r="M3" s="269"/>
      <c r="N3" s="269"/>
      <c r="O3" s="269"/>
      <c r="P3" s="102"/>
      <c r="Q3" s="102"/>
      <c r="R3" s="244" t="s">
        <v>544</v>
      </c>
      <c r="S3" s="245"/>
      <c r="T3" s="245"/>
      <c r="U3" s="245"/>
      <c r="V3" s="245"/>
      <c r="W3" s="245"/>
      <c r="X3" s="245"/>
      <c r="Y3" s="245"/>
      <c r="Z3" s="245"/>
      <c r="AA3" s="245"/>
      <c r="AB3" s="245"/>
      <c r="AC3" s="245"/>
      <c r="AD3" s="245"/>
      <c r="AF3" s="269" t="s">
        <v>943</v>
      </c>
      <c r="AG3" s="269"/>
      <c r="AH3" s="269"/>
      <c r="AI3" s="269"/>
      <c r="AJ3" s="269"/>
      <c r="AK3" s="269"/>
      <c r="AL3" s="269"/>
      <c r="AM3" s="269"/>
      <c r="AN3" s="269"/>
      <c r="AO3" s="269"/>
      <c r="AP3" s="269"/>
      <c r="AQ3" s="269"/>
      <c r="AR3" s="269"/>
      <c r="AS3" s="269"/>
    </row>
    <row r="4" spans="2:45" ht="37.5" customHeight="1" x14ac:dyDescent="0.3">
      <c r="B4" s="270" t="s">
        <v>3</v>
      </c>
      <c r="C4" s="270"/>
      <c r="D4" s="273" t="s">
        <v>407</v>
      </c>
      <c r="E4" s="293" t="s">
        <v>410</v>
      </c>
      <c r="F4" s="294"/>
      <c r="G4" s="294"/>
      <c r="H4" s="294"/>
      <c r="I4" s="294"/>
      <c r="J4" s="294"/>
      <c r="K4" s="312" t="s">
        <v>409</v>
      </c>
      <c r="L4" s="313"/>
      <c r="M4" s="313"/>
      <c r="N4" s="314"/>
      <c r="O4" s="275" t="s">
        <v>408</v>
      </c>
      <c r="P4" s="103"/>
      <c r="Q4" s="103"/>
      <c r="R4" s="305" t="s">
        <v>545</v>
      </c>
      <c r="S4" s="305"/>
      <c r="T4" s="305"/>
      <c r="U4" s="305"/>
      <c r="V4" s="305"/>
      <c r="W4" s="305"/>
      <c r="X4" s="304" t="s">
        <v>546</v>
      </c>
      <c r="Y4" s="304"/>
      <c r="Z4" s="304"/>
      <c r="AA4" s="243" t="s">
        <v>59</v>
      </c>
      <c r="AB4" s="243"/>
      <c r="AC4" s="243"/>
      <c r="AD4" s="243"/>
      <c r="AF4" s="270" t="s">
        <v>3</v>
      </c>
      <c r="AG4" s="270"/>
      <c r="AH4" s="273" t="s">
        <v>407</v>
      </c>
      <c r="AI4" s="293" t="s">
        <v>410</v>
      </c>
      <c r="AJ4" s="294"/>
      <c r="AK4" s="294"/>
      <c r="AL4" s="294"/>
      <c r="AM4" s="294"/>
      <c r="AN4" s="294"/>
      <c r="AO4" s="312" t="s">
        <v>409</v>
      </c>
      <c r="AP4" s="313"/>
      <c r="AQ4" s="313"/>
      <c r="AR4" s="314"/>
      <c r="AS4" s="316" t="s">
        <v>408</v>
      </c>
    </row>
    <row r="5" spans="2:45" ht="39.9" customHeight="1" x14ac:dyDescent="0.3">
      <c r="B5" s="270"/>
      <c r="C5" s="270"/>
      <c r="D5" s="273"/>
      <c r="E5" s="295" t="s">
        <v>535</v>
      </c>
      <c r="F5" s="296"/>
      <c r="G5" s="306" t="s">
        <v>536</v>
      </c>
      <c r="H5" s="296"/>
      <c r="I5" s="306" t="s">
        <v>537</v>
      </c>
      <c r="J5" s="296"/>
      <c r="K5" s="308" t="s">
        <v>538</v>
      </c>
      <c r="L5" s="309"/>
      <c r="M5" s="308" t="s">
        <v>539</v>
      </c>
      <c r="N5" s="309"/>
      <c r="O5" s="275"/>
      <c r="P5" s="103"/>
      <c r="Q5" s="103"/>
      <c r="R5" s="305"/>
      <c r="S5" s="305"/>
      <c r="T5" s="305"/>
      <c r="U5" s="305"/>
      <c r="V5" s="305"/>
      <c r="W5" s="305"/>
      <c r="X5" s="39" t="s">
        <v>82</v>
      </c>
      <c r="Y5" s="39" t="s">
        <v>83</v>
      </c>
      <c r="Z5" s="41" t="s">
        <v>389</v>
      </c>
      <c r="AA5" s="37" t="s">
        <v>82</v>
      </c>
      <c r="AB5" s="37" t="s">
        <v>83</v>
      </c>
      <c r="AC5" s="25" t="s">
        <v>397</v>
      </c>
      <c r="AD5" s="25" t="s">
        <v>1124</v>
      </c>
      <c r="AF5" s="270"/>
      <c r="AG5" s="270"/>
      <c r="AH5" s="273"/>
      <c r="AI5" s="295" t="s">
        <v>535</v>
      </c>
      <c r="AJ5" s="296"/>
      <c r="AK5" s="306" t="s">
        <v>536</v>
      </c>
      <c r="AL5" s="296"/>
      <c r="AM5" s="306" t="s">
        <v>537</v>
      </c>
      <c r="AN5" s="296"/>
      <c r="AO5" s="308" t="s">
        <v>538</v>
      </c>
      <c r="AP5" s="309"/>
      <c r="AQ5" s="308" t="s">
        <v>539</v>
      </c>
      <c r="AR5" s="309"/>
      <c r="AS5" s="275"/>
    </row>
    <row r="6" spans="2:45" ht="39.9" customHeight="1" x14ac:dyDescent="0.3">
      <c r="B6" s="270"/>
      <c r="C6" s="270"/>
      <c r="D6" s="273"/>
      <c r="E6" s="297"/>
      <c r="F6" s="298"/>
      <c r="G6" s="307"/>
      <c r="H6" s="298"/>
      <c r="I6" s="307"/>
      <c r="J6" s="298"/>
      <c r="K6" s="310"/>
      <c r="L6" s="311"/>
      <c r="M6" s="310"/>
      <c r="N6" s="311"/>
      <c r="O6" s="275"/>
      <c r="P6" s="103"/>
      <c r="Q6" s="103"/>
      <c r="R6" s="12">
        <v>1</v>
      </c>
      <c r="S6" s="272" t="s">
        <v>543</v>
      </c>
      <c r="T6" s="272"/>
      <c r="U6" s="272"/>
      <c r="V6" s="272"/>
      <c r="W6" s="272"/>
      <c r="X6" s="12">
        <v>1</v>
      </c>
      <c r="Y6" s="12">
        <v>3</v>
      </c>
      <c r="Z6" s="42" t="s">
        <v>1128</v>
      </c>
      <c r="AA6" s="12">
        <v>1</v>
      </c>
      <c r="AB6" s="12">
        <v>3</v>
      </c>
      <c r="AC6" s="42" t="s">
        <v>1128</v>
      </c>
      <c r="AD6" s="12" t="s">
        <v>1126</v>
      </c>
      <c r="AF6" s="270"/>
      <c r="AG6" s="270"/>
      <c r="AH6" s="273"/>
      <c r="AI6" s="297"/>
      <c r="AJ6" s="298"/>
      <c r="AK6" s="307"/>
      <c r="AL6" s="298"/>
      <c r="AM6" s="307"/>
      <c r="AN6" s="298"/>
      <c r="AO6" s="310"/>
      <c r="AP6" s="311"/>
      <c r="AQ6" s="310"/>
      <c r="AR6" s="311"/>
      <c r="AS6" s="275"/>
    </row>
    <row r="7" spans="2:45" ht="31.5" customHeight="1" x14ac:dyDescent="0.3">
      <c r="B7" s="270"/>
      <c r="C7" s="270"/>
      <c r="D7" s="273"/>
      <c r="E7" s="299" t="s">
        <v>540</v>
      </c>
      <c r="F7" s="300"/>
      <c r="G7" s="299" t="s">
        <v>540</v>
      </c>
      <c r="H7" s="300"/>
      <c r="I7" s="299" t="s">
        <v>541</v>
      </c>
      <c r="J7" s="300"/>
      <c r="K7" s="299" t="s">
        <v>540</v>
      </c>
      <c r="L7" s="300"/>
      <c r="M7" s="299" t="s">
        <v>542</v>
      </c>
      <c r="N7" s="300"/>
      <c r="O7" s="275"/>
      <c r="P7" s="103"/>
      <c r="Q7" s="103"/>
      <c r="R7" s="12">
        <v>2</v>
      </c>
      <c r="S7" s="272" t="s">
        <v>1075</v>
      </c>
      <c r="T7" s="272"/>
      <c r="U7" s="272"/>
      <c r="V7" s="272"/>
      <c r="W7" s="272"/>
      <c r="X7" s="12">
        <v>2</v>
      </c>
      <c r="Y7" s="12">
        <v>4</v>
      </c>
      <c r="Z7" s="119" t="s">
        <v>643</v>
      </c>
      <c r="AA7" s="12">
        <v>1</v>
      </c>
      <c r="AB7" s="12">
        <v>4</v>
      </c>
      <c r="AC7" s="119" t="s">
        <v>643</v>
      </c>
      <c r="AD7" s="12" t="s">
        <v>1126</v>
      </c>
      <c r="AF7" s="270"/>
      <c r="AG7" s="270"/>
      <c r="AH7" s="273"/>
      <c r="AI7" s="299" t="s">
        <v>540</v>
      </c>
      <c r="AJ7" s="300"/>
      <c r="AK7" s="299" t="s">
        <v>540</v>
      </c>
      <c r="AL7" s="300"/>
      <c r="AM7" s="299" t="s">
        <v>541</v>
      </c>
      <c r="AN7" s="300"/>
      <c r="AO7" s="299" t="s">
        <v>540</v>
      </c>
      <c r="AP7" s="300"/>
      <c r="AQ7" s="299" t="s">
        <v>542</v>
      </c>
      <c r="AR7" s="300"/>
      <c r="AS7" s="275"/>
    </row>
    <row r="8" spans="2:45" ht="32.25" customHeight="1" thickBot="1" x14ac:dyDescent="0.35">
      <c r="B8" s="271"/>
      <c r="C8" s="271"/>
      <c r="D8" s="274"/>
      <c r="E8" s="34" t="s">
        <v>529</v>
      </c>
      <c r="F8" s="35" t="s">
        <v>83</v>
      </c>
      <c r="G8" s="35" t="s">
        <v>82</v>
      </c>
      <c r="H8" s="35" t="s">
        <v>83</v>
      </c>
      <c r="I8" s="35" t="s">
        <v>82</v>
      </c>
      <c r="J8" s="35" t="s">
        <v>83</v>
      </c>
      <c r="K8" s="35" t="s">
        <v>82</v>
      </c>
      <c r="L8" s="35" t="s">
        <v>83</v>
      </c>
      <c r="M8" s="35" t="s">
        <v>82</v>
      </c>
      <c r="N8" s="35" t="s">
        <v>83</v>
      </c>
      <c r="O8" s="275"/>
      <c r="P8" s="103"/>
      <c r="Q8" s="103"/>
      <c r="R8" s="12">
        <v>3</v>
      </c>
      <c r="S8" s="272" t="s">
        <v>293</v>
      </c>
      <c r="T8" s="272"/>
      <c r="U8" s="272"/>
      <c r="V8" s="272"/>
      <c r="W8" s="272"/>
      <c r="X8" s="12">
        <v>2</v>
      </c>
      <c r="Y8" s="12">
        <v>3</v>
      </c>
      <c r="Z8" s="42" t="s">
        <v>1128</v>
      </c>
      <c r="AA8" s="12">
        <v>1</v>
      </c>
      <c r="AB8" s="12">
        <v>3</v>
      </c>
      <c r="AC8" s="42" t="s">
        <v>1128</v>
      </c>
      <c r="AD8" s="12" t="s">
        <v>1126</v>
      </c>
      <c r="AF8" s="270"/>
      <c r="AG8" s="270"/>
      <c r="AH8" s="273"/>
      <c r="AI8" s="34" t="s">
        <v>529</v>
      </c>
      <c r="AJ8" s="35" t="s">
        <v>83</v>
      </c>
      <c r="AK8" s="35" t="s">
        <v>82</v>
      </c>
      <c r="AL8" s="35" t="s">
        <v>83</v>
      </c>
      <c r="AM8" s="35" t="s">
        <v>82</v>
      </c>
      <c r="AN8" s="35" t="s">
        <v>83</v>
      </c>
      <c r="AO8" s="35" t="s">
        <v>82</v>
      </c>
      <c r="AP8" s="35" t="s">
        <v>83</v>
      </c>
      <c r="AQ8" s="35" t="s">
        <v>82</v>
      </c>
      <c r="AR8" s="35" t="s">
        <v>83</v>
      </c>
      <c r="AS8" s="317"/>
    </row>
    <row r="9" spans="2:45" ht="43.5" customHeight="1" x14ac:dyDescent="0.3">
      <c r="B9" s="287">
        <v>1</v>
      </c>
      <c r="C9" s="290" t="s">
        <v>530</v>
      </c>
      <c r="D9" s="290"/>
      <c r="E9" s="36">
        <v>10</v>
      </c>
      <c r="F9" s="36"/>
      <c r="G9" s="36">
        <v>10</v>
      </c>
      <c r="H9" s="36"/>
      <c r="I9" s="36">
        <v>15</v>
      </c>
      <c r="J9" s="36"/>
      <c r="K9" s="36">
        <v>15</v>
      </c>
      <c r="L9" s="36"/>
      <c r="M9" s="36">
        <v>20</v>
      </c>
      <c r="N9" s="36"/>
      <c r="O9" s="40">
        <f>SUM(E9:M9)</f>
        <v>70</v>
      </c>
      <c r="P9" s="104"/>
      <c r="Q9" s="104"/>
      <c r="R9" s="12">
        <v>4</v>
      </c>
      <c r="S9" s="301" t="s">
        <v>294</v>
      </c>
      <c r="T9" s="301"/>
      <c r="U9" s="301"/>
      <c r="V9" s="301"/>
      <c r="W9" s="301"/>
      <c r="X9" s="12">
        <v>1</v>
      </c>
      <c r="Y9" s="12">
        <v>2</v>
      </c>
      <c r="Z9" s="44" t="s">
        <v>1129</v>
      </c>
      <c r="AA9" s="12">
        <v>1</v>
      </c>
      <c r="AB9" s="12">
        <v>2</v>
      </c>
      <c r="AC9" s="44" t="s">
        <v>1129</v>
      </c>
      <c r="AD9" s="12" t="s">
        <v>1126</v>
      </c>
      <c r="AF9" s="132">
        <v>1</v>
      </c>
      <c r="AG9" s="315" t="s">
        <v>543</v>
      </c>
      <c r="AH9" s="315"/>
      <c r="AI9" s="36">
        <v>15</v>
      </c>
      <c r="AJ9" s="36"/>
      <c r="AK9" s="36">
        <v>15</v>
      </c>
      <c r="AL9" s="36"/>
      <c r="AM9" s="36">
        <v>30</v>
      </c>
      <c r="AN9" s="36"/>
      <c r="AO9" s="36">
        <v>15</v>
      </c>
      <c r="AP9" s="36"/>
      <c r="AQ9" s="36">
        <v>20</v>
      </c>
      <c r="AR9" s="36"/>
      <c r="AS9" s="40">
        <f>SUM(AI9:AR9)</f>
        <v>95</v>
      </c>
    </row>
    <row r="10" spans="2:45" ht="74.25" customHeight="1" x14ac:dyDescent="0.3">
      <c r="B10" s="288"/>
      <c r="C10" s="286" t="s">
        <v>1076</v>
      </c>
      <c r="D10" s="286"/>
      <c r="E10" s="137">
        <v>10</v>
      </c>
      <c r="F10" s="137"/>
      <c r="G10" s="137">
        <v>10</v>
      </c>
      <c r="H10" s="137"/>
      <c r="I10" s="137">
        <v>20</v>
      </c>
      <c r="J10" s="137"/>
      <c r="K10" s="137">
        <v>15</v>
      </c>
      <c r="L10" s="137"/>
      <c r="M10" s="137">
        <v>20</v>
      </c>
      <c r="N10" s="36"/>
      <c r="O10" s="40">
        <f t="shared" ref="O10:O18" si="0">SUM(E10:M10)</f>
        <v>75</v>
      </c>
      <c r="P10" s="104"/>
      <c r="Q10" s="104"/>
      <c r="R10" s="12">
        <v>5</v>
      </c>
      <c r="S10" s="272" t="s">
        <v>290</v>
      </c>
      <c r="T10" s="272"/>
      <c r="U10" s="272"/>
      <c r="V10" s="272"/>
      <c r="W10" s="272"/>
      <c r="X10" s="12">
        <v>3</v>
      </c>
      <c r="Y10" s="12">
        <v>3</v>
      </c>
      <c r="Z10" s="119" t="s">
        <v>643</v>
      </c>
      <c r="AA10" s="12">
        <v>1</v>
      </c>
      <c r="AB10" s="12">
        <v>3</v>
      </c>
      <c r="AC10" s="42" t="s">
        <v>1128</v>
      </c>
      <c r="AD10" s="12" t="s">
        <v>1126</v>
      </c>
      <c r="AF10" s="132">
        <v>2</v>
      </c>
      <c r="AG10" s="315" t="s">
        <v>1100</v>
      </c>
      <c r="AH10" s="315"/>
      <c r="AI10" s="36">
        <v>10</v>
      </c>
      <c r="AJ10" s="36"/>
      <c r="AK10" s="36">
        <v>10</v>
      </c>
      <c r="AL10" s="36"/>
      <c r="AM10" s="36">
        <v>20</v>
      </c>
      <c r="AN10" s="36"/>
      <c r="AO10" s="36">
        <v>15</v>
      </c>
      <c r="AP10" s="36"/>
      <c r="AQ10" s="36">
        <v>20</v>
      </c>
      <c r="AR10" s="36"/>
      <c r="AS10" s="40">
        <f t="shared" ref="AS10:AS14" si="1">SUM(AI10:AR10)</f>
        <v>75</v>
      </c>
    </row>
    <row r="11" spans="2:45" ht="42.75" customHeight="1" x14ac:dyDescent="0.3">
      <c r="B11" s="282">
        <v>2</v>
      </c>
      <c r="C11" s="289" t="s">
        <v>1073</v>
      </c>
      <c r="D11" s="289"/>
      <c r="E11" s="138">
        <v>15</v>
      </c>
      <c r="F11" s="38"/>
      <c r="G11" s="38">
        <v>15</v>
      </c>
      <c r="H11" s="38"/>
      <c r="I11" s="38">
        <v>25</v>
      </c>
      <c r="J11" s="38"/>
      <c r="K11" s="38">
        <v>15</v>
      </c>
      <c r="L11" s="38"/>
      <c r="M11" s="38">
        <v>20</v>
      </c>
      <c r="N11" s="38"/>
      <c r="O11" s="40">
        <f t="shared" si="0"/>
        <v>90</v>
      </c>
      <c r="P11" s="104"/>
      <c r="Q11" s="104"/>
      <c r="R11" s="12">
        <v>6</v>
      </c>
      <c r="S11" s="272" t="s">
        <v>547</v>
      </c>
      <c r="T11" s="272"/>
      <c r="U11" s="272"/>
      <c r="V11" s="272"/>
      <c r="W11" s="272"/>
      <c r="X11" s="12">
        <v>3</v>
      </c>
      <c r="Y11" s="12">
        <v>3</v>
      </c>
      <c r="Z11" s="119" t="s">
        <v>643</v>
      </c>
      <c r="AA11" s="12">
        <v>1</v>
      </c>
      <c r="AB11" s="12">
        <v>3</v>
      </c>
      <c r="AC11" s="42" t="s">
        <v>1128</v>
      </c>
      <c r="AD11" s="12" t="s">
        <v>1126</v>
      </c>
      <c r="AF11" s="99">
        <v>3</v>
      </c>
      <c r="AG11" s="315" t="s">
        <v>293</v>
      </c>
      <c r="AH11" s="315"/>
      <c r="AI11" s="36">
        <v>15</v>
      </c>
      <c r="AJ11" s="36"/>
      <c r="AK11" s="36">
        <v>15</v>
      </c>
      <c r="AL11" s="36"/>
      <c r="AM11" s="36">
        <v>20</v>
      </c>
      <c r="AN11" s="36"/>
      <c r="AO11" s="36">
        <v>15</v>
      </c>
      <c r="AP11" s="36"/>
      <c r="AQ11" s="36">
        <v>20</v>
      </c>
      <c r="AR11" s="36"/>
      <c r="AS11" s="40">
        <f t="shared" si="1"/>
        <v>85</v>
      </c>
    </row>
    <row r="12" spans="2:45" ht="42.75" customHeight="1" x14ac:dyDescent="0.3">
      <c r="B12" s="282"/>
      <c r="C12" s="289" t="s">
        <v>1074</v>
      </c>
      <c r="D12" s="289"/>
      <c r="E12" s="138">
        <v>15</v>
      </c>
      <c r="F12" s="38"/>
      <c r="G12" s="38">
        <v>15</v>
      </c>
      <c r="H12" s="38"/>
      <c r="I12" s="38">
        <v>25</v>
      </c>
      <c r="J12" s="38"/>
      <c r="K12" s="38">
        <v>15</v>
      </c>
      <c r="L12" s="38"/>
      <c r="M12" s="38">
        <v>20</v>
      </c>
      <c r="N12" s="38"/>
      <c r="O12" s="40">
        <f t="shared" si="0"/>
        <v>90</v>
      </c>
      <c r="P12" s="104"/>
      <c r="Q12" s="104"/>
      <c r="R12" s="302"/>
      <c r="S12" s="302"/>
      <c r="T12" s="302"/>
      <c r="U12" s="302"/>
      <c r="V12" s="302"/>
      <c r="W12" s="302"/>
      <c r="X12" s="302"/>
      <c r="Y12" s="302"/>
      <c r="Z12" s="22"/>
      <c r="AA12" s="22"/>
      <c r="AB12" s="22"/>
      <c r="AC12" s="22"/>
      <c r="AD12" s="22"/>
      <c r="AF12" s="99">
        <v>3</v>
      </c>
      <c r="AG12" s="315" t="s">
        <v>294</v>
      </c>
      <c r="AH12" s="315"/>
      <c r="AI12" s="36">
        <v>15</v>
      </c>
      <c r="AJ12" s="36"/>
      <c r="AK12" s="36">
        <v>15</v>
      </c>
      <c r="AL12" s="36"/>
      <c r="AM12" s="36">
        <v>30</v>
      </c>
      <c r="AN12" s="36"/>
      <c r="AO12" s="36">
        <v>15</v>
      </c>
      <c r="AP12" s="36"/>
      <c r="AQ12" s="36">
        <v>20</v>
      </c>
      <c r="AR12" s="36"/>
      <c r="AS12" s="40">
        <f t="shared" si="1"/>
        <v>95</v>
      </c>
    </row>
    <row r="13" spans="2:45" ht="42" customHeight="1" x14ac:dyDescent="0.3">
      <c r="B13" s="282"/>
      <c r="C13" s="289" t="s">
        <v>533</v>
      </c>
      <c r="D13" s="289"/>
      <c r="E13" s="138">
        <v>15</v>
      </c>
      <c r="F13" s="38"/>
      <c r="G13" s="38">
        <v>15</v>
      </c>
      <c r="H13" s="38"/>
      <c r="I13" s="38">
        <v>25</v>
      </c>
      <c r="J13" s="38"/>
      <c r="K13" s="38">
        <v>15</v>
      </c>
      <c r="L13" s="38"/>
      <c r="M13" s="38">
        <v>20</v>
      </c>
      <c r="N13" s="38"/>
      <c r="O13" s="40">
        <f t="shared" si="0"/>
        <v>90</v>
      </c>
      <c r="P13" s="104"/>
      <c r="Q13" s="104"/>
      <c r="X13" s="303"/>
      <c r="Y13" s="303"/>
      <c r="Z13" s="303"/>
      <c r="AA13" s="292"/>
      <c r="AB13" s="292"/>
      <c r="AC13" s="292"/>
      <c r="AF13" s="99">
        <v>4</v>
      </c>
      <c r="AG13" s="315" t="s">
        <v>290</v>
      </c>
      <c r="AH13" s="315"/>
      <c r="AI13" s="36">
        <v>15</v>
      </c>
      <c r="AJ13" s="36"/>
      <c r="AK13" s="36">
        <v>15</v>
      </c>
      <c r="AL13" s="36"/>
      <c r="AM13" s="36">
        <v>25</v>
      </c>
      <c r="AN13" s="36"/>
      <c r="AO13" s="36">
        <v>15</v>
      </c>
      <c r="AP13" s="36"/>
      <c r="AQ13" s="36">
        <v>25</v>
      </c>
      <c r="AR13" s="36"/>
      <c r="AS13" s="40">
        <f t="shared" si="1"/>
        <v>95</v>
      </c>
    </row>
    <row r="14" spans="2:45" ht="54" customHeight="1" x14ac:dyDescent="0.3">
      <c r="B14" s="105">
        <v>3</v>
      </c>
      <c r="C14" s="286" t="s">
        <v>98</v>
      </c>
      <c r="D14" s="286"/>
      <c r="E14" s="137">
        <v>15</v>
      </c>
      <c r="F14" s="137"/>
      <c r="G14" s="137">
        <v>15</v>
      </c>
      <c r="H14" s="137"/>
      <c r="I14" s="137">
        <v>25</v>
      </c>
      <c r="J14" s="137"/>
      <c r="K14" s="137">
        <v>15</v>
      </c>
      <c r="L14" s="137"/>
      <c r="M14" s="137">
        <v>20</v>
      </c>
      <c r="N14" s="36"/>
      <c r="O14" s="40">
        <f t="shared" si="0"/>
        <v>90</v>
      </c>
      <c r="P14" s="104"/>
      <c r="Q14" s="104"/>
      <c r="AF14" s="99">
        <v>5</v>
      </c>
      <c r="AG14" s="315" t="s">
        <v>1101</v>
      </c>
      <c r="AH14" s="315"/>
      <c r="AI14" s="36">
        <v>15</v>
      </c>
      <c r="AJ14" s="36"/>
      <c r="AK14" s="36">
        <v>15</v>
      </c>
      <c r="AL14" s="36"/>
      <c r="AM14" s="36">
        <v>15</v>
      </c>
      <c r="AN14" s="36"/>
      <c r="AO14" s="36">
        <v>15</v>
      </c>
      <c r="AP14" s="36"/>
      <c r="AQ14" s="36">
        <v>20</v>
      </c>
      <c r="AR14" s="36"/>
      <c r="AS14" s="40">
        <f t="shared" si="1"/>
        <v>80</v>
      </c>
    </row>
    <row r="15" spans="2:45" ht="40.5" customHeight="1" x14ac:dyDescent="0.3">
      <c r="B15" s="106">
        <v>5</v>
      </c>
      <c r="C15" s="286" t="s">
        <v>104</v>
      </c>
      <c r="D15" s="286"/>
      <c r="E15" s="137">
        <v>15</v>
      </c>
      <c r="F15" s="137"/>
      <c r="G15" s="137">
        <v>15</v>
      </c>
      <c r="H15" s="137"/>
      <c r="I15" s="137">
        <v>20</v>
      </c>
      <c r="J15" s="137"/>
      <c r="K15" s="137">
        <v>15</v>
      </c>
      <c r="L15" s="137"/>
      <c r="M15" s="137">
        <v>20</v>
      </c>
      <c r="N15" s="36"/>
      <c r="O15" s="40">
        <f t="shared" si="0"/>
        <v>85</v>
      </c>
      <c r="P15" s="104"/>
      <c r="Q15" s="104"/>
    </row>
    <row r="16" spans="2:45" ht="30" customHeight="1" x14ac:dyDescent="0.3">
      <c r="B16" s="283">
        <v>6</v>
      </c>
      <c r="C16" s="291" t="s">
        <v>531</v>
      </c>
      <c r="D16" s="291"/>
      <c r="E16" s="138">
        <v>15</v>
      </c>
      <c r="F16" s="138"/>
      <c r="G16" s="138">
        <v>15</v>
      </c>
      <c r="H16" s="138"/>
      <c r="I16" s="138">
        <v>20</v>
      </c>
      <c r="J16" s="138"/>
      <c r="K16" s="138">
        <v>15</v>
      </c>
      <c r="L16" s="138"/>
      <c r="M16" s="138">
        <v>20</v>
      </c>
      <c r="N16" s="38"/>
      <c r="O16" s="40">
        <f t="shared" si="0"/>
        <v>85</v>
      </c>
      <c r="P16" s="104"/>
      <c r="Q16" s="104"/>
    </row>
    <row r="17" spans="2:35" ht="30" customHeight="1" x14ac:dyDescent="0.3">
      <c r="B17" s="284"/>
      <c r="C17" s="286" t="s">
        <v>532</v>
      </c>
      <c r="D17" s="286"/>
      <c r="E17" s="137">
        <v>15</v>
      </c>
      <c r="F17" s="137"/>
      <c r="G17" s="137">
        <v>15</v>
      </c>
      <c r="H17" s="137"/>
      <c r="I17" s="137">
        <v>25</v>
      </c>
      <c r="J17" s="137"/>
      <c r="K17" s="137">
        <v>15</v>
      </c>
      <c r="L17" s="137"/>
      <c r="M17" s="137">
        <v>20</v>
      </c>
      <c r="N17" s="36"/>
      <c r="O17" s="40">
        <f t="shared" si="0"/>
        <v>90</v>
      </c>
      <c r="P17" s="104"/>
      <c r="Q17" s="104"/>
    </row>
    <row r="18" spans="2:35" ht="33.75" customHeight="1" x14ac:dyDescent="0.3">
      <c r="B18" s="285"/>
      <c r="C18" s="289" t="s">
        <v>534</v>
      </c>
      <c r="D18" s="289"/>
      <c r="E18" s="138">
        <v>15</v>
      </c>
      <c r="F18" s="138"/>
      <c r="G18" s="138">
        <v>15</v>
      </c>
      <c r="H18" s="138"/>
      <c r="I18" s="138">
        <v>20</v>
      </c>
      <c r="J18" s="138"/>
      <c r="K18" s="138">
        <v>15</v>
      </c>
      <c r="L18" s="138"/>
      <c r="M18" s="138">
        <v>25</v>
      </c>
      <c r="N18" s="38"/>
      <c r="O18" s="40">
        <f t="shared" si="0"/>
        <v>90</v>
      </c>
      <c r="P18" s="104"/>
      <c r="Q18" s="104"/>
    </row>
    <row r="19" spans="2:35" ht="15" customHeight="1" x14ac:dyDescent="0.3">
      <c r="R19" s="259"/>
      <c r="S19" s="259"/>
      <c r="T19" s="259"/>
      <c r="U19" s="259"/>
      <c r="V19" s="259"/>
      <c r="W19" s="259"/>
      <c r="X19" s="260" t="s">
        <v>938</v>
      </c>
      <c r="Y19" s="260"/>
      <c r="Z19" s="260"/>
      <c r="AA19" s="260"/>
      <c r="AB19" s="260"/>
      <c r="AC19" s="260"/>
      <c r="AG19" s="242" t="s">
        <v>1123</v>
      </c>
      <c r="AH19" s="241" t="s">
        <v>1122</v>
      </c>
      <c r="AI19" s="241"/>
    </row>
    <row r="20" spans="2:35" ht="15" customHeight="1" x14ac:dyDescent="0.3">
      <c r="R20" s="261" t="s">
        <v>63</v>
      </c>
      <c r="S20" s="261"/>
      <c r="T20" s="261"/>
      <c r="U20" s="261"/>
      <c r="V20" s="261"/>
      <c r="W20" s="261"/>
      <c r="X20" s="276" t="s">
        <v>940</v>
      </c>
      <c r="Y20" s="277"/>
      <c r="Z20" s="278"/>
      <c r="AA20" s="279" t="s">
        <v>942</v>
      </c>
      <c r="AB20" s="280"/>
      <c r="AC20" s="281"/>
      <c r="AG20" s="242"/>
      <c r="AH20" s="241"/>
      <c r="AI20" s="241"/>
    </row>
    <row r="21" spans="2:35" ht="15" customHeight="1" x14ac:dyDescent="0.3">
      <c r="O21"/>
      <c r="P21"/>
      <c r="Q21"/>
      <c r="R21" s="255" t="s">
        <v>66</v>
      </c>
      <c r="S21" s="255"/>
      <c r="T21" s="255"/>
      <c r="U21" s="255"/>
      <c r="V21" s="255"/>
      <c r="W21" s="255"/>
      <c r="X21" s="256">
        <v>1</v>
      </c>
      <c r="Y21" s="256"/>
      <c r="Z21" s="256"/>
      <c r="AA21" s="265">
        <f>X21/6</f>
        <v>0.16666666666666666</v>
      </c>
      <c r="AB21" s="265"/>
      <c r="AC21" s="265"/>
      <c r="AG21" s="242"/>
      <c r="AH21" s="139" t="s">
        <v>1120</v>
      </c>
      <c r="AI21" s="139" t="s">
        <v>1121</v>
      </c>
    </row>
    <row r="22" spans="2:35" ht="15" customHeight="1" x14ac:dyDescent="0.3">
      <c r="O22"/>
      <c r="P22"/>
      <c r="Q22"/>
      <c r="R22" s="257" t="s">
        <v>67</v>
      </c>
      <c r="S22" s="257"/>
      <c r="T22" s="257"/>
      <c r="U22" s="257"/>
      <c r="V22" s="257"/>
      <c r="W22" s="257"/>
      <c r="X22" s="258">
        <v>2</v>
      </c>
      <c r="Y22" s="258"/>
      <c r="Z22" s="258"/>
      <c r="AA22" s="266">
        <f t="shared" ref="AA22:AA24" si="2">X22/6</f>
        <v>0.33333333333333331</v>
      </c>
      <c r="AB22" s="266"/>
      <c r="AC22" s="266"/>
      <c r="AG22" s="1" t="s">
        <v>1117</v>
      </c>
      <c r="AH22" s="12">
        <v>0</v>
      </c>
      <c r="AI22" s="12">
        <v>0</v>
      </c>
    </row>
    <row r="23" spans="2:35" ht="15" customHeight="1" x14ac:dyDescent="0.3">
      <c r="O23"/>
      <c r="P23"/>
      <c r="Q23"/>
      <c r="R23" s="253" t="s">
        <v>68</v>
      </c>
      <c r="S23" s="253"/>
      <c r="T23" s="253"/>
      <c r="U23" s="253"/>
      <c r="V23" s="253"/>
      <c r="W23" s="253"/>
      <c r="X23" s="254">
        <v>3</v>
      </c>
      <c r="Y23" s="254"/>
      <c r="Z23" s="254"/>
      <c r="AA23" s="267">
        <f t="shared" si="2"/>
        <v>0.5</v>
      </c>
      <c r="AB23" s="267"/>
      <c r="AC23" s="267"/>
      <c r="AG23" s="1" t="s">
        <v>1119</v>
      </c>
      <c r="AH23" s="12">
        <v>1</v>
      </c>
      <c r="AI23" s="12">
        <v>1</v>
      </c>
    </row>
    <row r="24" spans="2:35" ht="15" customHeight="1" x14ac:dyDescent="0.3">
      <c r="O24"/>
      <c r="P24"/>
      <c r="Q24"/>
      <c r="R24" s="249" t="s">
        <v>69</v>
      </c>
      <c r="S24" s="249"/>
      <c r="T24" s="249"/>
      <c r="U24" s="249"/>
      <c r="V24" s="249"/>
      <c r="W24" s="249"/>
      <c r="X24" s="250">
        <v>0</v>
      </c>
      <c r="Y24" s="250"/>
      <c r="Z24" s="250"/>
      <c r="AA24" s="268">
        <f t="shared" si="2"/>
        <v>0</v>
      </c>
      <c r="AB24" s="268"/>
      <c r="AC24" s="268"/>
      <c r="AG24" s="1" t="s">
        <v>1118</v>
      </c>
      <c r="AH24" s="12">
        <v>2</v>
      </c>
      <c r="AI24" s="12">
        <v>2</v>
      </c>
    </row>
    <row r="25" spans="2:35" ht="15" customHeight="1" x14ac:dyDescent="0.3">
      <c r="O25"/>
      <c r="P25"/>
      <c r="Q25"/>
      <c r="R25" s="251" t="s">
        <v>70</v>
      </c>
      <c r="S25" s="251"/>
      <c r="T25" s="251"/>
      <c r="U25" s="251"/>
      <c r="V25" s="251"/>
      <c r="W25" s="251"/>
      <c r="X25" s="252">
        <f>SUM(X21:X24)</f>
        <v>6</v>
      </c>
      <c r="Y25" s="252"/>
      <c r="Z25" s="252"/>
      <c r="AA25" s="248">
        <f>SUM(AA21:AC24)</f>
        <v>1</v>
      </c>
      <c r="AB25" s="252"/>
      <c r="AC25" s="252"/>
    </row>
    <row r="26" spans="2:35" ht="15" customHeight="1" x14ac:dyDescent="0.3">
      <c r="O26"/>
      <c r="P26"/>
      <c r="Q26"/>
    </row>
    <row r="27" spans="2:35" ht="15" customHeight="1" x14ac:dyDescent="0.3">
      <c r="O27"/>
      <c r="P27"/>
      <c r="Q27"/>
      <c r="R27" s="259"/>
      <c r="S27" s="259"/>
      <c r="T27" s="259"/>
      <c r="U27" s="259"/>
      <c r="V27" s="259"/>
      <c r="W27" s="259"/>
      <c r="X27" s="260" t="s">
        <v>939</v>
      </c>
      <c r="Y27" s="260"/>
      <c r="Z27" s="260"/>
      <c r="AA27" s="260"/>
      <c r="AB27" s="260"/>
      <c r="AC27" s="260"/>
    </row>
    <row r="28" spans="2:35" ht="15" customHeight="1" x14ac:dyDescent="0.3">
      <c r="O28"/>
      <c r="P28"/>
      <c r="Q28"/>
      <c r="R28" s="261" t="s">
        <v>63</v>
      </c>
      <c r="S28" s="261"/>
      <c r="T28" s="261"/>
      <c r="U28" s="261"/>
      <c r="V28" s="261"/>
      <c r="W28" s="261"/>
      <c r="X28" s="261" t="s">
        <v>940</v>
      </c>
      <c r="Y28" s="261"/>
      <c r="Z28" s="261"/>
      <c r="AA28" s="263" t="s">
        <v>941</v>
      </c>
      <c r="AB28" s="263"/>
      <c r="AC28" s="263"/>
    </row>
    <row r="29" spans="2:35" ht="15" customHeight="1" x14ac:dyDescent="0.3">
      <c r="O29"/>
      <c r="P29"/>
      <c r="Q29"/>
      <c r="R29" s="255" t="s">
        <v>66</v>
      </c>
      <c r="S29" s="255"/>
      <c r="T29" s="255"/>
      <c r="U29" s="255"/>
      <c r="V29" s="255"/>
      <c r="W29" s="255"/>
      <c r="X29" s="256">
        <v>1</v>
      </c>
      <c r="Y29" s="256"/>
      <c r="Z29" s="256"/>
      <c r="AA29" s="262">
        <f>X29/6</f>
        <v>0.16666666666666666</v>
      </c>
      <c r="AB29" s="262"/>
      <c r="AC29" s="262"/>
    </row>
    <row r="30" spans="2:35" ht="15" customHeight="1" x14ac:dyDescent="0.3">
      <c r="R30" s="257" t="s">
        <v>67</v>
      </c>
      <c r="S30" s="257"/>
      <c r="T30" s="257"/>
      <c r="U30" s="257"/>
      <c r="V30" s="257"/>
      <c r="W30" s="257"/>
      <c r="X30" s="258">
        <v>4</v>
      </c>
      <c r="Y30" s="258"/>
      <c r="Z30" s="258"/>
      <c r="AA30" s="264">
        <f t="shared" ref="AA30:AA32" si="3">X30/6</f>
        <v>0.66666666666666663</v>
      </c>
      <c r="AB30" s="264"/>
      <c r="AC30" s="264"/>
    </row>
    <row r="31" spans="2:35" ht="15" customHeight="1" x14ac:dyDescent="0.3">
      <c r="R31" s="253" t="s">
        <v>68</v>
      </c>
      <c r="S31" s="253"/>
      <c r="T31" s="253"/>
      <c r="U31" s="253"/>
      <c r="V31" s="253"/>
      <c r="W31" s="253"/>
      <c r="X31" s="254">
        <v>1</v>
      </c>
      <c r="Y31" s="254"/>
      <c r="Z31" s="254"/>
      <c r="AA31" s="246">
        <f t="shared" si="3"/>
        <v>0.16666666666666666</v>
      </c>
      <c r="AB31" s="246"/>
      <c r="AC31" s="246"/>
    </row>
    <row r="32" spans="2:35" ht="15" customHeight="1" x14ac:dyDescent="0.3">
      <c r="R32" s="249" t="s">
        <v>69</v>
      </c>
      <c r="S32" s="249"/>
      <c r="T32" s="249"/>
      <c r="U32" s="249"/>
      <c r="V32" s="249"/>
      <c r="W32" s="249"/>
      <c r="X32" s="250">
        <v>0</v>
      </c>
      <c r="Y32" s="250"/>
      <c r="Z32" s="250"/>
      <c r="AA32" s="247">
        <f t="shared" si="3"/>
        <v>0</v>
      </c>
      <c r="AB32" s="247"/>
      <c r="AC32" s="247"/>
    </row>
    <row r="33" spans="18:29" ht="15" customHeight="1" x14ac:dyDescent="0.3">
      <c r="R33" s="251" t="s">
        <v>70</v>
      </c>
      <c r="S33" s="251"/>
      <c r="T33" s="251"/>
      <c r="U33" s="251"/>
      <c r="V33" s="251"/>
      <c r="W33" s="251"/>
      <c r="X33" s="252">
        <f>SUM(X29:X32)</f>
        <v>6</v>
      </c>
      <c r="Y33" s="252"/>
      <c r="Z33" s="252"/>
      <c r="AA33" s="248">
        <f>SUM(AA29:AA32)</f>
        <v>0.99999999999999989</v>
      </c>
      <c r="AB33" s="248"/>
      <c r="AC33" s="248"/>
    </row>
    <row r="34" spans="18:29" ht="15" customHeight="1" x14ac:dyDescent="0.3"/>
    <row r="35" spans="18:29" ht="15" customHeight="1" x14ac:dyDescent="0.3"/>
    <row r="36" spans="18:29" ht="15" customHeight="1" x14ac:dyDescent="0.3"/>
    <row r="37" spans="18:29" ht="15" customHeight="1" x14ac:dyDescent="0.3"/>
    <row r="38" spans="18:29" ht="15" customHeight="1" x14ac:dyDescent="0.3"/>
    <row r="39" spans="18:29" ht="15" customHeight="1" x14ac:dyDescent="0.3"/>
    <row r="40" spans="18:29" ht="15" customHeight="1" x14ac:dyDescent="0.3"/>
    <row r="41" spans="18:29" ht="15" customHeight="1" x14ac:dyDescent="0.3"/>
    <row r="42" spans="18:29" ht="15" customHeight="1" x14ac:dyDescent="0.3"/>
    <row r="43" spans="18:29" ht="15" customHeight="1" x14ac:dyDescent="0.3"/>
    <row r="80" spans="2:16" x14ac:dyDescent="0.3">
      <c r="B80"/>
      <c r="E80"/>
      <c r="F80"/>
      <c r="G80"/>
      <c r="H80"/>
      <c r="I80"/>
      <c r="J80"/>
      <c r="K80"/>
      <c r="L80"/>
      <c r="M80"/>
      <c r="N80"/>
      <c r="O80"/>
      <c r="P80"/>
    </row>
    <row r="81" spans="2:16" x14ac:dyDescent="0.3">
      <c r="B81"/>
      <c r="E81"/>
      <c r="F81"/>
      <c r="G81"/>
      <c r="H81"/>
      <c r="I81"/>
      <c r="J81"/>
      <c r="K81"/>
      <c r="L81"/>
      <c r="M81"/>
      <c r="N81"/>
      <c r="O81"/>
      <c r="P81"/>
    </row>
    <row r="82" spans="2:16" x14ac:dyDescent="0.3">
      <c r="B82"/>
      <c r="E82"/>
      <c r="F82"/>
      <c r="G82"/>
      <c r="H82"/>
      <c r="I82"/>
      <c r="J82"/>
      <c r="K82"/>
      <c r="L82"/>
      <c r="M82"/>
      <c r="N82"/>
      <c r="O82"/>
      <c r="P82"/>
    </row>
    <row r="83" spans="2:16" x14ac:dyDescent="0.3">
      <c r="B83"/>
      <c r="E83"/>
      <c r="F83"/>
      <c r="G83"/>
      <c r="H83"/>
      <c r="I83"/>
      <c r="J83"/>
      <c r="K83"/>
      <c r="L83"/>
      <c r="M83"/>
      <c r="N83"/>
      <c r="O83"/>
      <c r="P83"/>
    </row>
    <row r="84" spans="2:16" x14ac:dyDescent="0.3">
      <c r="B84"/>
      <c r="E84"/>
      <c r="F84"/>
      <c r="G84"/>
      <c r="H84"/>
      <c r="I84"/>
      <c r="J84"/>
      <c r="K84"/>
      <c r="L84"/>
      <c r="M84"/>
      <c r="N84"/>
      <c r="O84"/>
      <c r="P84"/>
    </row>
  </sheetData>
  <mergeCells count="106">
    <mergeCell ref="AG13:AH13"/>
    <mergeCell ref="AG14:AH14"/>
    <mergeCell ref="AG9:AH9"/>
    <mergeCell ref="AG10:AH10"/>
    <mergeCell ref="AG11:AH11"/>
    <mergeCell ref="AG12:AH12"/>
    <mergeCell ref="AF3:AS3"/>
    <mergeCell ref="AF4:AG8"/>
    <mergeCell ref="AH4:AH8"/>
    <mergeCell ref="AI4:AN4"/>
    <mergeCell ref="AO4:AR4"/>
    <mergeCell ref="AS4:AS8"/>
    <mergeCell ref="AI5:AJ6"/>
    <mergeCell ref="AK5:AL6"/>
    <mergeCell ref="AM5:AN6"/>
    <mergeCell ref="AO5:AP6"/>
    <mergeCell ref="AQ5:AR6"/>
    <mergeCell ref="AI7:AJ7"/>
    <mergeCell ref="AK7:AL7"/>
    <mergeCell ref="AM7:AN7"/>
    <mergeCell ref="AO7:AP7"/>
    <mergeCell ref="AQ7:AR7"/>
    <mergeCell ref="C15:D15"/>
    <mergeCell ref="AA13:AC13"/>
    <mergeCell ref="E4:J4"/>
    <mergeCell ref="E5:F6"/>
    <mergeCell ref="E7:F7"/>
    <mergeCell ref="G7:H7"/>
    <mergeCell ref="I7:J7"/>
    <mergeCell ref="K7:L7"/>
    <mergeCell ref="M7:N7"/>
    <mergeCell ref="S9:W9"/>
    <mergeCell ref="S10:W10"/>
    <mergeCell ref="S11:W11"/>
    <mergeCell ref="R12:Y12"/>
    <mergeCell ref="X13:Z13"/>
    <mergeCell ref="X4:Z4"/>
    <mergeCell ref="R4:W5"/>
    <mergeCell ref="G5:H6"/>
    <mergeCell ref="I5:J6"/>
    <mergeCell ref="K5:L6"/>
    <mergeCell ref="M5:N6"/>
    <mergeCell ref="S6:W6"/>
    <mergeCell ref="K4:N4"/>
    <mergeCell ref="B3:O3"/>
    <mergeCell ref="B4:C8"/>
    <mergeCell ref="S7:W7"/>
    <mergeCell ref="S8:W8"/>
    <mergeCell ref="D4:D8"/>
    <mergeCell ref="O4:O8"/>
    <mergeCell ref="X19:AC19"/>
    <mergeCell ref="X21:Z21"/>
    <mergeCell ref="R19:W19"/>
    <mergeCell ref="X20:Z20"/>
    <mergeCell ref="AA20:AC20"/>
    <mergeCell ref="R20:W20"/>
    <mergeCell ref="B11:B13"/>
    <mergeCell ref="B16:B18"/>
    <mergeCell ref="C10:D10"/>
    <mergeCell ref="B9:B10"/>
    <mergeCell ref="C12:D12"/>
    <mergeCell ref="C13:D13"/>
    <mergeCell ref="C14:D14"/>
    <mergeCell ref="C9:D9"/>
    <mergeCell ref="C11:D11"/>
    <mergeCell ref="C16:D16"/>
    <mergeCell ref="C17:D17"/>
    <mergeCell ref="C18:D18"/>
    <mergeCell ref="X22:Z22"/>
    <mergeCell ref="X23:Z23"/>
    <mergeCell ref="AA21:AC21"/>
    <mergeCell ref="AA22:AC22"/>
    <mergeCell ref="AA23:AC23"/>
    <mergeCell ref="R23:W23"/>
    <mergeCell ref="R25:W25"/>
    <mergeCell ref="X24:Z24"/>
    <mergeCell ref="X25:Z25"/>
    <mergeCell ref="R21:W21"/>
    <mergeCell ref="R22:W22"/>
    <mergeCell ref="AA25:AC25"/>
    <mergeCell ref="AA24:AC24"/>
    <mergeCell ref="R24:W24"/>
    <mergeCell ref="AG19:AG21"/>
    <mergeCell ref="AH19:AI20"/>
    <mergeCell ref="AA4:AD4"/>
    <mergeCell ref="R3:AD3"/>
    <mergeCell ref="AA31:AC31"/>
    <mergeCell ref="AA32:AC32"/>
    <mergeCell ref="AA33:AC33"/>
    <mergeCell ref="R32:W32"/>
    <mergeCell ref="X32:Z32"/>
    <mergeCell ref="R33:W33"/>
    <mergeCell ref="X33:Z33"/>
    <mergeCell ref="R31:W31"/>
    <mergeCell ref="X31:Z31"/>
    <mergeCell ref="R29:W29"/>
    <mergeCell ref="X29:Z29"/>
    <mergeCell ref="R30:W30"/>
    <mergeCell ref="X30:Z30"/>
    <mergeCell ref="R27:W27"/>
    <mergeCell ref="X27:AC27"/>
    <mergeCell ref="R28:W28"/>
    <mergeCell ref="X28:Z28"/>
    <mergeCell ref="AA29:AC29"/>
    <mergeCell ref="AA28:AC28"/>
    <mergeCell ref="AA30:AC30"/>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2:AG82"/>
  <sheetViews>
    <sheetView topLeftCell="L10" zoomScale="68" zoomScaleNormal="68" workbookViewId="0">
      <selection activeCell="Q4" sqref="Q4:V7"/>
    </sheetView>
  </sheetViews>
  <sheetFormatPr baseColWidth="10" defaultRowHeight="14.4" x14ac:dyDescent="0.3"/>
  <cols>
    <col min="1" max="1" width="4.88671875" customWidth="1"/>
    <col min="2" max="2" width="5" style="21" customWidth="1"/>
    <col min="3" max="3" width="28" customWidth="1"/>
    <col min="4" max="4" width="38.109375" customWidth="1"/>
    <col min="5" max="14" width="10.6640625" style="32" customWidth="1"/>
    <col min="15" max="15" width="8.88671875" style="18" customWidth="1"/>
    <col min="16" max="16" width="5" style="18" customWidth="1"/>
    <col min="17" max="17" width="4.109375" customWidth="1"/>
    <col min="31" max="31" width="21.6640625" customWidth="1"/>
    <col min="32" max="32" width="17.6640625" customWidth="1"/>
    <col min="33" max="33" width="20.33203125" customWidth="1"/>
  </cols>
  <sheetData>
    <row r="2" spans="1:33" ht="15" customHeight="1" x14ac:dyDescent="0.3">
      <c r="C2" s="33"/>
    </row>
    <row r="3" spans="1:33" ht="44.25" customHeight="1" x14ac:dyDescent="0.3">
      <c r="B3" s="269" t="s">
        <v>943</v>
      </c>
      <c r="C3" s="269"/>
      <c r="D3" s="269"/>
      <c r="E3" s="269"/>
      <c r="F3" s="269"/>
      <c r="G3" s="269"/>
      <c r="H3" s="269"/>
      <c r="I3" s="269"/>
      <c r="J3" s="269"/>
      <c r="K3" s="269"/>
      <c r="L3" s="269"/>
      <c r="M3" s="269"/>
      <c r="N3" s="269"/>
      <c r="O3" s="269"/>
      <c r="P3" s="102"/>
      <c r="Q3" s="318" t="s">
        <v>544</v>
      </c>
      <c r="R3" s="318"/>
      <c r="S3" s="318"/>
      <c r="T3" s="318"/>
      <c r="U3" s="318"/>
      <c r="V3" s="318"/>
      <c r="W3" s="318"/>
      <c r="X3" s="318"/>
      <c r="Y3" s="318"/>
      <c r="Z3" s="318"/>
      <c r="AA3" s="318"/>
      <c r="AB3" s="318"/>
      <c r="AC3" s="318"/>
      <c r="AE3" s="242" t="s">
        <v>1123</v>
      </c>
      <c r="AF3" s="241" t="s">
        <v>1122</v>
      </c>
      <c r="AG3" s="241"/>
    </row>
    <row r="4" spans="1:33" ht="37.5" customHeight="1" x14ac:dyDescent="0.3">
      <c r="B4" s="270" t="s">
        <v>3</v>
      </c>
      <c r="C4" s="270"/>
      <c r="D4" s="273" t="s">
        <v>407</v>
      </c>
      <c r="E4" s="293" t="s">
        <v>410</v>
      </c>
      <c r="F4" s="294"/>
      <c r="G4" s="294"/>
      <c r="H4" s="294"/>
      <c r="I4" s="294"/>
      <c r="J4" s="294"/>
      <c r="K4" s="312" t="s">
        <v>409</v>
      </c>
      <c r="L4" s="313"/>
      <c r="M4" s="313"/>
      <c r="N4" s="314"/>
      <c r="O4" s="316" t="s">
        <v>408</v>
      </c>
      <c r="P4" s="103"/>
      <c r="Q4" s="305" t="s">
        <v>945</v>
      </c>
      <c r="R4" s="305"/>
      <c r="S4" s="305"/>
      <c r="T4" s="305"/>
      <c r="U4" s="305"/>
      <c r="V4" s="305"/>
      <c r="W4" s="304" t="s">
        <v>546</v>
      </c>
      <c r="X4" s="304"/>
      <c r="Y4" s="304"/>
      <c r="Z4" s="243" t="s">
        <v>59</v>
      </c>
      <c r="AA4" s="243"/>
      <c r="AB4" s="243"/>
      <c r="AC4" s="243"/>
      <c r="AE4" s="242"/>
      <c r="AF4" s="241"/>
      <c r="AG4" s="241"/>
    </row>
    <row r="5" spans="1:33" ht="39.9" customHeight="1" x14ac:dyDescent="0.3">
      <c r="B5" s="270"/>
      <c r="C5" s="270"/>
      <c r="D5" s="273"/>
      <c r="E5" s="295" t="s">
        <v>535</v>
      </c>
      <c r="F5" s="296"/>
      <c r="G5" s="306" t="s">
        <v>536</v>
      </c>
      <c r="H5" s="296"/>
      <c r="I5" s="306" t="s">
        <v>537</v>
      </c>
      <c r="J5" s="296"/>
      <c r="K5" s="308" t="s">
        <v>538</v>
      </c>
      <c r="L5" s="309"/>
      <c r="M5" s="308" t="s">
        <v>539</v>
      </c>
      <c r="N5" s="309"/>
      <c r="O5" s="275"/>
      <c r="P5" s="103"/>
      <c r="Q5" s="305"/>
      <c r="R5" s="305"/>
      <c r="S5" s="305"/>
      <c r="T5" s="305"/>
      <c r="U5" s="305"/>
      <c r="V5" s="305"/>
      <c r="W5" s="39" t="s">
        <v>82</v>
      </c>
      <c r="X5" s="39" t="s">
        <v>83</v>
      </c>
      <c r="Y5" s="41" t="s">
        <v>389</v>
      </c>
      <c r="Z5" s="37" t="s">
        <v>82</v>
      </c>
      <c r="AA5" s="37" t="s">
        <v>83</v>
      </c>
      <c r="AB5" s="25" t="s">
        <v>397</v>
      </c>
      <c r="AC5" s="25" t="s">
        <v>1124</v>
      </c>
      <c r="AE5" s="242"/>
      <c r="AF5" s="139" t="s">
        <v>1120</v>
      </c>
      <c r="AG5" s="139" t="s">
        <v>1121</v>
      </c>
    </row>
    <row r="6" spans="1:33" ht="39.9" customHeight="1" x14ac:dyDescent="0.3">
      <c r="B6" s="270"/>
      <c r="C6" s="270"/>
      <c r="D6" s="273"/>
      <c r="E6" s="297"/>
      <c r="F6" s="298"/>
      <c r="G6" s="307"/>
      <c r="H6" s="298"/>
      <c r="I6" s="307"/>
      <c r="J6" s="298"/>
      <c r="K6" s="310"/>
      <c r="L6" s="311"/>
      <c r="M6" s="310"/>
      <c r="N6" s="311"/>
      <c r="O6" s="275"/>
      <c r="P6" s="103"/>
      <c r="Q6" s="12">
        <v>7</v>
      </c>
      <c r="R6" s="272" t="s">
        <v>720</v>
      </c>
      <c r="S6" s="272"/>
      <c r="T6" s="272"/>
      <c r="U6" s="272"/>
      <c r="V6" s="272"/>
      <c r="W6" s="12">
        <v>1</v>
      </c>
      <c r="X6" s="12">
        <v>3</v>
      </c>
      <c r="Y6" s="42" t="s">
        <v>1128</v>
      </c>
      <c r="Z6" s="12">
        <v>1</v>
      </c>
      <c r="AA6" s="12">
        <v>3</v>
      </c>
      <c r="AB6" s="42" t="s">
        <v>1128</v>
      </c>
      <c r="AC6" s="12" t="s">
        <v>1126</v>
      </c>
      <c r="AE6" s="1" t="s">
        <v>1117</v>
      </c>
      <c r="AF6" s="12">
        <v>0</v>
      </c>
      <c r="AG6" s="12">
        <v>0</v>
      </c>
    </row>
    <row r="7" spans="1:33" ht="31.5" customHeight="1" x14ac:dyDescent="0.3">
      <c r="B7" s="270"/>
      <c r="C7" s="270"/>
      <c r="D7" s="273"/>
      <c r="E7" s="299" t="s">
        <v>540</v>
      </c>
      <c r="F7" s="300"/>
      <c r="G7" s="299" t="s">
        <v>540</v>
      </c>
      <c r="H7" s="300"/>
      <c r="I7" s="299" t="s">
        <v>541</v>
      </c>
      <c r="J7" s="300"/>
      <c r="K7" s="299" t="s">
        <v>540</v>
      </c>
      <c r="L7" s="300"/>
      <c r="M7" s="299" t="s">
        <v>542</v>
      </c>
      <c r="N7" s="300"/>
      <c r="O7" s="275"/>
      <c r="P7" s="103"/>
      <c r="Q7" s="12">
        <v>8</v>
      </c>
      <c r="R7" s="272" t="s">
        <v>721</v>
      </c>
      <c r="S7" s="272"/>
      <c r="T7" s="272"/>
      <c r="U7" s="272"/>
      <c r="V7" s="272"/>
      <c r="W7" s="12">
        <v>1</v>
      </c>
      <c r="X7" s="12">
        <v>4</v>
      </c>
      <c r="Y7" s="43" t="s">
        <v>643</v>
      </c>
      <c r="Z7" s="12">
        <v>1</v>
      </c>
      <c r="AA7" s="12">
        <v>4</v>
      </c>
      <c r="AB7" s="119" t="s">
        <v>643</v>
      </c>
      <c r="AC7" s="12" t="s">
        <v>1126</v>
      </c>
      <c r="AE7" s="1" t="s">
        <v>1119</v>
      </c>
      <c r="AF7" s="12">
        <v>1</v>
      </c>
      <c r="AG7" s="12">
        <v>1</v>
      </c>
    </row>
    <row r="8" spans="1:33" ht="32.25" customHeight="1" x14ac:dyDescent="0.3">
      <c r="B8" s="270"/>
      <c r="C8" s="270"/>
      <c r="D8" s="273"/>
      <c r="E8" s="34" t="s">
        <v>529</v>
      </c>
      <c r="F8" s="35" t="s">
        <v>83</v>
      </c>
      <c r="G8" s="35" t="s">
        <v>82</v>
      </c>
      <c r="H8" s="35" t="s">
        <v>83</v>
      </c>
      <c r="I8" s="35" t="s">
        <v>82</v>
      </c>
      <c r="J8" s="35" t="s">
        <v>83</v>
      </c>
      <c r="K8" s="35" t="s">
        <v>82</v>
      </c>
      <c r="L8" s="35" t="s">
        <v>83</v>
      </c>
      <c r="M8" s="35" t="s">
        <v>82</v>
      </c>
      <c r="N8" s="35" t="s">
        <v>83</v>
      </c>
      <c r="O8" s="317"/>
      <c r="P8" s="103"/>
      <c r="Q8" s="302"/>
      <c r="R8" s="302"/>
      <c r="S8" s="302"/>
      <c r="T8" s="302"/>
      <c r="U8" s="302"/>
      <c r="V8" s="302"/>
      <c r="W8" s="302"/>
      <c r="X8" s="302"/>
      <c r="Y8" s="22"/>
      <c r="Z8" s="22"/>
      <c r="AA8" s="22"/>
      <c r="AB8" s="22"/>
      <c r="AC8" s="22"/>
      <c r="AE8" s="1" t="s">
        <v>1118</v>
      </c>
      <c r="AF8" s="12">
        <v>2</v>
      </c>
      <c r="AG8" s="12">
        <v>2</v>
      </c>
    </row>
    <row r="9" spans="1:33" ht="38.25" customHeight="1" x14ac:dyDescent="0.3">
      <c r="B9" s="338">
        <v>7</v>
      </c>
      <c r="C9" s="315" t="s">
        <v>1077</v>
      </c>
      <c r="D9" s="315"/>
      <c r="E9" s="36">
        <v>15</v>
      </c>
      <c r="F9" s="36"/>
      <c r="G9" s="36">
        <v>15</v>
      </c>
      <c r="H9" s="36"/>
      <c r="I9" s="36">
        <v>20</v>
      </c>
      <c r="J9" s="36"/>
      <c r="K9" s="36">
        <v>15</v>
      </c>
      <c r="L9" s="36"/>
      <c r="M9" s="36">
        <v>20</v>
      </c>
      <c r="N9" s="36"/>
      <c r="O9" s="40">
        <f>SUM(E9:N9)</f>
        <v>85</v>
      </c>
      <c r="P9" s="104"/>
      <c r="W9" s="303"/>
      <c r="X9" s="303"/>
      <c r="Y9" s="303"/>
      <c r="Z9" s="292"/>
      <c r="AA9" s="292"/>
      <c r="AB9" s="292"/>
    </row>
    <row r="10" spans="1:33" ht="30" customHeight="1" x14ac:dyDescent="0.3">
      <c r="B10" s="338"/>
      <c r="C10" s="315" t="s">
        <v>944</v>
      </c>
      <c r="D10" s="315"/>
      <c r="E10" s="36">
        <v>15</v>
      </c>
      <c r="F10" s="36"/>
      <c r="G10" s="36">
        <v>15</v>
      </c>
      <c r="H10" s="36"/>
      <c r="I10" s="36">
        <v>20</v>
      </c>
      <c r="J10" s="36"/>
      <c r="K10" s="36">
        <v>15</v>
      </c>
      <c r="L10" s="36"/>
      <c r="M10" s="36">
        <v>20</v>
      </c>
      <c r="N10" s="36"/>
      <c r="O10" s="40">
        <f t="shared" ref="O10:O11" si="0">SUM(E10:N10)</f>
        <v>85</v>
      </c>
      <c r="P10" s="104"/>
    </row>
    <row r="11" spans="1:33" ht="42" customHeight="1" x14ac:dyDescent="0.3">
      <c r="B11" s="99">
        <v>8</v>
      </c>
      <c r="C11" s="337" t="s">
        <v>23</v>
      </c>
      <c r="D11" s="337"/>
      <c r="E11" s="38">
        <v>10</v>
      </c>
      <c r="F11" s="38"/>
      <c r="G11" s="38">
        <v>10</v>
      </c>
      <c r="H11" s="38"/>
      <c r="I11" s="38">
        <v>20</v>
      </c>
      <c r="J11" s="38"/>
      <c r="K11" s="38">
        <v>10</v>
      </c>
      <c r="L11" s="38"/>
      <c r="M11" s="38">
        <v>15</v>
      </c>
      <c r="N11" s="38"/>
      <c r="O11" s="40">
        <f t="shared" si="0"/>
        <v>65</v>
      </c>
      <c r="P11" s="104"/>
    </row>
    <row r="12" spans="1:33" ht="15" customHeight="1" x14ac:dyDescent="0.3">
      <c r="A12" s="22"/>
      <c r="B12" s="107"/>
      <c r="C12" s="22"/>
      <c r="D12" s="22"/>
      <c r="E12" s="112"/>
      <c r="F12" s="112"/>
      <c r="G12" s="112"/>
      <c r="H12" s="112"/>
      <c r="I12" s="112"/>
      <c r="J12" s="112"/>
      <c r="K12" s="112"/>
      <c r="L12" s="112"/>
      <c r="M12" s="112"/>
      <c r="N12" s="112"/>
      <c r="O12" s="114"/>
      <c r="P12" s="104"/>
      <c r="Q12" s="259"/>
      <c r="R12" s="259"/>
      <c r="S12" s="259"/>
      <c r="T12" s="259"/>
      <c r="U12" s="259"/>
      <c r="V12" s="259"/>
      <c r="W12" s="328" t="s">
        <v>938</v>
      </c>
      <c r="X12" s="328"/>
      <c r="Y12" s="328"/>
      <c r="Z12" s="328"/>
      <c r="AA12" s="328"/>
      <c r="AB12" s="328"/>
    </row>
    <row r="13" spans="1:33" ht="15" customHeight="1" x14ac:dyDescent="0.3">
      <c r="A13" s="22"/>
      <c r="B13" s="107"/>
      <c r="C13" s="22"/>
      <c r="D13" s="22"/>
      <c r="E13" s="112"/>
      <c r="F13" s="112"/>
      <c r="G13" s="112"/>
      <c r="H13" s="112"/>
      <c r="I13" s="112"/>
      <c r="J13" s="112"/>
      <c r="K13" s="112"/>
      <c r="L13" s="112"/>
      <c r="M13" s="112"/>
      <c r="N13" s="112"/>
      <c r="O13" s="114"/>
      <c r="P13" s="104"/>
      <c r="Q13" s="326" t="s">
        <v>63</v>
      </c>
      <c r="R13" s="326"/>
      <c r="S13" s="326"/>
      <c r="T13" s="326"/>
      <c r="U13" s="326"/>
      <c r="V13" s="326"/>
      <c r="W13" s="331" t="s">
        <v>940</v>
      </c>
      <c r="X13" s="332"/>
      <c r="Y13" s="333"/>
      <c r="Z13" s="334" t="s">
        <v>942</v>
      </c>
      <c r="AA13" s="335"/>
      <c r="AB13" s="336"/>
    </row>
    <row r="14" spans="1:33" ht="15" customHeight="1" x14ac:dyDescent="0.35">
      <c r="A14" s="22"/>
      <c r="B14" s="127"/>
      <c r="C14" s="22"/>
      <c r="D14" s="22"/>
      <c r="E14" s="112"/>
      <c r="F14" s="112"/>
      <c r="G14" s="112"/>
      <c r="H14" s="112"/>
      <c r="I14" s="112"/>
      <c r="J14" s="112"/>
      <c r="K14" s="112"/>
      <c r="L14" s="112"/>
      <c r="M14" s="112"/>
      <c r="N14" s="112"/>
      <c r="O14" s="22"/>
      <c r="P14" s="104"/>
      <c r="Q14" s="324" t="s">
        <v>66</v>
      </c>
      <c r="R14" s="324"/>
      <c r="S14" s="324"/>
      <c r="T14" s="324"/>
      <c r="U14" s="324"/>
      <c r="V14" s="324"/>
      <c r="W14" s="256">
        <v>0</v>
      </c>
      <c r="X14" s="256"/>
      <c r="Y14" s="256"/>
      <c r="Z14" s="265">
        <f>W14/2</f>
        <v>0</v>
      </c>
      <c r="AA14" s="265"/>
      <c r="AB14" s="265"/>
    </row>
    <row r="15" spans="1:33" ht="15" customHeight="1" x14ac:dyDescent="0.35">
      <c r="A15" s="22"/>
      <c r="B15" s="127"/>
      <c r="C15" s="22"/>
      <c r="D15" s="22"/>
      <c r="E15" s="112"/>
      <c r="F15" s="112"/>
      <c r="G15" s="112"/>
      <c r="H15" s="112"/>
      <c r="I15" s="112"/>
      <c r="J15" s="112"/>
      <c r="K15" s="112"/>
      <c r="L15" s="112"/>
      <c r="M15" s="112"/>
      <c r="N15" s="112"/>
      <c r="O15" s="22"/>
      <c r="P15" s="104"/>
      <c r="Q15" s="325" t="s">
        <v>67</v>
      </c>
      <c r="R15" s="325"/>
      <c r="S15" s="325"/>
      <c r="T15" s="325"/>
      <c r="U15" s="325"/>
      <c r="V15" s="325"/>
      <c r="W15" s="258">
        <v>1</v>
      </c>
      <c r="X15" s="258"/>
      <c r="Y15" s="258"/>
      <c r="Z15" s="266">
        <f t="shared" ref="Z15:Z18" si="1">W15/2</f>
        <v>0.5</v>
      </c>
      <c r="AA15" s="266"/>
      <c r="AB15" s="266"/>
    </row>
    <row r="16" spans="1:33" ht="15" customHeight="1" x14ac:dyDescent="0.35">
      <c r="A16" s="22"/>
      <c r="B16" s="127"/>
      <c r="C16" s="22"/>
      <c r="D16" s="22"/>
      <c r="E16" s="112"/>
      <c r="F16" s="112"/>
      <c r="G16" s="112"/>
      <c r="H16" s="112"/>
      <c r="I16" s="112"/>
      <c r="J16" s="112"/>
      <c r="K16" s="112"/>
      <c r="L16" s="112"/>
      <c r="M16" s="112"/>
      <c r="N16" s="112"/>
      <c r="O16" s="22"/>
      <c r="P16" s="104"/>
      <c r="Q16" s="320" t="s">
        <v>68</v>
      </c>
      <c r="R16" s="320"/>
      <c r="S16" s="320"/>
      <c r="T16" s="320"/>
      <c r="U16" s="320"/>
      <c r="V16" s="320"/>
      <c r="W16" s="254">
        <v>1</v>
      </c>
      <c r="X16" s="254"/>
      <c r="Y16" s="254"/>
      <c r="Z16" s="267">
        <f t="shared" si="1"/>
        <v>0.5</v>
      </c>
      <c r="AA16" s="267"/>
      <c r="AB16" s="267"/>
    </row>
    <row r="17" spans="1:28" ht="15" customHeight="1" x14ac:dyDescent="0.35">
      <c r="A17" s="22"/>
      <c r="B17" s="329"/>
      <c r="C17" s="22"/>
      <c r="D17" s="22"/>
      <c r="E17" s="112"/>
      <c r="F17" s="112"/>
      <c r="G17" s="112"/>
      <c r="H17" s="112"/>
      <c r="I17" s="112"/>
      <c r="J17" s="112"/>
      <c r="K17" s="112"/>
      <c r="L17" s="112"/>
      <c r="M17" s="112"/>
      <c r="N17" s="112"/>
      <c r="O17" s="22"/>
      <c r="P17" s="104"/>
      <c r="Q17" s="322" t="s">
        <v>69</v>
      </c>
      <c r="R17" s="322"/>
      <c r="S17" s="322"/>
      <c r="T17" s="322"/>
      <c r="U17" s="322"/>
      <c r="V17" s="322"/>
      <c r="W17" s="250">
        <v>0</v>
      </c>
      <c r="X17" s="250"/>
      <c r="Y17" s="250"/>
      <c r="Z17" s="323">
        <f t="shared" si="1"/>
        <v>0</v>
      </c>
      <c r="AA17" s="323"/>
      <c r="AB17" s="323"/>
    </row>
    <row r="18" spans="1:28" ht="15" customHeight="1" x14ac:dyDescent="0.35">
      <c r="A18" s="22"/>
      <c r="B18" s="329"/>
      <c r="C18" s="22"/>
      <c r="D18" s="22"/>
      <c r="E18" s="112"/>
      <c r="F18" s="112"/>
      <c r="G18" s="112"/>
      <c r="H18" s="112"/>
      <c r="I18" s="112"/>
      <c r="J18" s="112"/>
      <c r="K18" s="112"/>
      <c r="L18" s="112"/>
      <c r="M18" s="112"/>
      <c r="N18" s="112"/>
      <c r="O18" s="22"/>
      <c r="P18" s="104"/>
      <c r="Q18" s="319" t="s">
        <v>70</v>
      </c>
      <c r="R18" s="319"/>
      <c r="S18" s="319"/>
      <c r="T18" s="319"/>
      <c r="U18" s="319"/>
      <c r="V18" s="319"/>
      <c r="W18" s="252">
        <f>SUM(W14:W17)</f>
        <v>2</v>
      </c>
      <c r="X18" s="252"/>
      <c r="Y18" s="252"/>
      <c r="Z18" s="330">
        <f t="shared" si="1"/>
        <v>1</v>
      </c>
      <c r="AA18" s="330"/>
      <c r="AB18" s="330"/>
    </row>
    <row r="19" spans="1:28" ht="15" customHeight="1" x14ac:dyDescent="0.3">
      <c r="A19" s="22"/>
      <c r="B19" s="329"/>
      <c r="C19" s="22"/>
      <c r="D19" s="22"/>
      <c r="E19" s="112"/>
      <c r="F19" s="112"/>
      <c r="G19" s="112"/>
      <c r="H19" s="112"/>
      <c r="I19" s="112"/>
      <c r="J19" s="112"/>
      <c r="K19" s="112"/>
      <c r="L19" s="112"/>
      <c r="M19" s="112"/>
      <c r="N19" s="112"/>
      <c r="O19" s="22"/>
      <c r="P19" s="104"/>
    </row>
    <row r="20" spans="1:28" ht="15" customHeight="1" x14ac:dyDescent="0.3">
      <c r="A20" s="22"/>
      <c r="B20" s="113"/>
      <c r="C20" s="22"/>
      <c r="D20" s="22"/>
      <c r="E20" s="112"/>
      <c r="F20" s="112"/>
      <c r="G20" s="112"/>
      <c r="H20" s="112"/>
      <c r="I20" s="112"/>
      <c r="J20" s="112"/>
      <c r="K20" s="112"/>
      <c r="L20" s="112"/>
      <c r="M20" s="112"/>
      <c r="N20" s="112"/>
      <c r="O20" s="22"/>
      <c r="Q20" s="259"/>
      <c r="R20" s="259"/>
      <c r="S20" s="259"/>
      <c r="T20" s="259"/>
      <c r="U20" s="259"/>
      <c r="V20" s="259"/>
      <c r="W20" s="328" t="s">
        <v>939</v>
      </c>
      <c r="X20" s="328"/>
      <c r="Y20" s="328"/>
      <c r="Z20" s="328"/>
      <c r="AA20" s="328"/>
      <c r="AB20" s="328"/>
    </row>
    <row r="21" spans="1:28" ht="15" customHeight="1" x14ac:dyDescent="0.3">
      <c r="A21" s="22"/>
      <c r="B21" s="113"/>
      <c r="C21" s="22"/>
      <c r="D21" s="22"/>
      <c r="E21" s="112"/>
      <c r="F21" s="112"/>
      <c r="G21" s="112"/>
      <c r="H21" s="112"/>
      <c r="I21" s="112"/>
      <c r="J21" s="112"/>
      <c r="K21" s="112"/>
      <c r="L21" s="112"/>
      <c r="M21" s="112"/>
      <c r="N21" s="112"/>
      <c r="O21" s="22"/>
      <c r="Q21" s="326" t="s">
        <v>63</v>
      </c>
      <c r="R21" s="326"/>
      <c r="S21" s="326"/>
      <c r="T21" s="326"/>
      <c r="U21" s="326"/>
      <c r="V21" s="326"/>
      <c r="W21" s="326" t="s">
        <v>940</v>
      </c>
      <c r="X21" s="326"/>
      <c r="Y21" s="326"/>
      <c r="Z21" s="327" t="s">
        <v>941</v>
      </c>
      <c r="AA21" s="327"/>
      <c r="AB21" s="327"/>
    </row>
    <row r="22" spans="1:28" ht="15" customHeight="1" x14ac:dyDescent="0.35">
      <c r="A22" s="22"/>
      <c r="B22" s="113"/>
      <c r="C22" s="22"/>
      <c r="D22" s="22"/>
      <c r="E22" s="112"/>
      <c r="F22" s="112"/>
      <c r="G22" s="112"/>
      <c r="H22" s="112"/>
      <c r="I22" s="112"/>
      <c r="J22" s="112"/>
      <c r="K22" s="112"/>
      <c r="L22" s="112"/>
      <c r="M22" s="112"/>
      <c r="N22" s="112"/>
      <c r="O22" s="22"/>
      <c r="P22"/>
      <c r="Q22" s="324" t="s">
        <v>66</v>
      </c>
      <c r="R22" s="324"/>
      <c r="S22" s="324"/>
      <c r="T22" s="324"/>
      <c r="U22" s="324"/>
      <c r="V22" s="324"/>
      <c r="W22" s="256">
        <v>0</v>
      </c>
      <c r="X22" s="256"/>
      <c r="Y22" s="256"/>
      <c r="Z22" s="265">
        <f>W22/2</f>
        <v>0</v>
      </c>
      <c r="AA22" s="265"/>
      <c r="AB22" s="265"/>
    </row>
    <row r="23" spans="1:28" ht="15" customHeight="1" x14ac:dyDescent="0.35">
      <c r="A23" s="22"/>
      <c r="B23" s="113"/>
      <c r="C23" s="22"/>
      <c r="D23" s="22"/>
      <c r="E23" s="112"/>
      <c r="F23" s="112"/>
      <c r="G23" s="112"/>
      <c r="H23" s="112"/>
      <c r="I23" s="112"/>
      <c r="J23" s="112"/>
      <c r="K23" s="112"/>
      <c r="L23" s="112"/>
      <c r="M23" s="112"/>
      <c r="N23" s="112"/>
      <c r="O23" s="114"/>
      <c r="P23"/>
      <c r="Q23" s="325" t="s">
        <v>67</v>
      </c>
      <c r="R23" s="325"/>
      <c r="S23" s="325"/>
      <c r="T23" s="325"/>
      <c r="U23" s="325"/>
      <c r="V23" s="325"/>
      <c r="W23" s="258">
        <v>1</v>
      </c>
      <c r="X23" s="258"/>
      <c r="Y23" s="258"/>
      <c r="Z23" s="266">
        <f t="shared" ref="Z23:Z25" si="2">W23/2</f>
        <v>0.5</v>
      </c>
      <c r="AA23" s="266"/>
      <c r="AB23" s="266"/>
    </row>
    <row r="24" spans="1:28" ht="15" customHeight="1" x14ac:dyDescent="0.35">
      <c r="A24" s="22"/>
      <c r="B24" s="113"/>
      <c r="O24" s="114"/>
      <c r="P24"/>
      <c r="Q24" s="320" t="s">
        <v>68</v>
      </c>
      <c r="R24" s="320"/>
      <c r="S24" s="320"/>
      <c r="T24" s="320"/>
      <c r="U24" s="320"/>
      <c r="V24" s="320"/>
      <c r="W24" s="254">
        <v>1</v>
      </c>
      <c r="X24" s="254"/>
      <c r="Y24" s="254"/>
      <c r="Z24" s="321">
        <f t="shared" si="2"/>
        <v>0.5</v>
      </c>
      <c r="AA24" s="321"/>
      <c r="AB24" s="321"/>
    </row>
    <row r="25" spans="1:28" ht="15" customHeight="1" x14ac:dyDescent="0.35">
      <c r="A25" s="22"/>
      <c r="B25" s="113"/>
      <c r="O25" s="114"/>
      <c r="P25"/>
      <c r="Q25" s="322" t="s">
        <v>69</v>
      </c>
      <c r="R25" s="322"/>
      <c r="S25" s="322"/>
      <c r="T25" s="322"/>
      <c r="U25" s="322"/>
      <c r="V25" s="322"/>
      <c r="W25" s="250">
        <v>0</v>
      </c>
      <c r="X25" s="250"/>
      <c r="Y25" s="250"/>
      <c r="Z25" s="323">
        <f t="shared" si="2"/>
        <v>0</v>
      </c>
      <c r="AA25" s="323"/>
      <c r="AB25" s="323"/>
    </row>
    <row r="26" spans="1:28" ht="30" customHeight="1" x14ac:dyDescent="0.35">
      <c r="A26" s="22"/>
      <c r="B26" s="113"/>
      <c r="O26" s="114"/>
      <c r="P26"/>
      <c r="Q26" s="319" t="s">
        <v>70</v>
      </c>
      <c r="R26" s="319"/>
      <c r="S26" s="319"/>
      <c r="T26" s="319"/>
      <c r="U26" s="319"/>
      <c r="V26" s="319"/>
      <c r="W26" s="252">
        <f>SUM(W22:W25)</f>
        <v>2</v>
      </c>
      <c r="X26" s="252"/>
      <c r="Y26" s="252"/>
      <c r="Z26" s="248">
        <f>SUM(Z22:Z25)</f>
        <v>1</v>
      </c>
      <c r="AA26" s="252"/>
      <c r="AB26" s="252"/>
    </row>
    <row r="27" spans="1:28" ht="30" customHeight="1" x14ac:dyDescent="0.3">
      <c r="A27" s="22"/>
      <c r="B27" s="113"/>
      <c r="O27" s="114"/>
      <c r="P27"/>
    </row>
    <row r="28" spans="1:28" ht="30" customHeight="1" x14ac:dyDescent="0.3">
      <c r="P28"/>
    </row>
    <row r="29" spans="1:28" ht="30" customHeight="1" x14ac:dyDescent="0.3">
      <c r="P29"/>
    </row>
    <row r="30" spans="1:28" ht="30" customHeight="1" x14ac:dyDescent="0.3">
      <c r="P30"/>
    </row>
    <row r="31" spans="1:28" ht="30" customHeight="1" x14ac:dyDescent="0.3"/>
    <row r="70" spans="2:15" x14ac:dyDescent="0.3">
      <c r="E70"/>
      <c r="F70"/>
      <c r="G70"/>
      <c r="H70"/>
      <c r="I70"/>
      <c r="J70"/>
      <c r="K70"/>
      <c r="L70"/>
      <c r="M70"/>
      <c r="N70"/>
      <c r="O70"/>
    </row>
    <row r="71" spans="2:15" x14ac:dyDescent="0.3">
      <c r="E71"/>
      <c r="F71"/>
      <c r="G71"/>
      <c r="H71"/>
      <c r="I71"/>
      <c r="J71"/>
      <c r="K71"/>
      <c r="L71"/>
      <c r="M71"/>
      <c r="N71"/>
      <c r="O71"/>
    </row>
    <row r="72" spans="2:15" x14ac:dyDescent="0.3">
      <c r="E72"/>
      <c r="F72"/>
      <c r="G72"/>
      <c r="H72"/>
      <c r="I72"/>
      <c r="J72"/>
      <c r="K72"/>
      <c r="L72"/>
      <c r="M72"/>
      <c r="N72"/>
      <c r="O72"/>
    </row>
    <row r="73" spans="2:15" x14ac:dyDescent="0.3">
      <c r="E73"/>
      <c r="F73"/>
      <c r="G73"/>
      <c r="H73"/>
      <c r="I73"/>
      <c r="J73"/>
      <c r="K73"/>
      <c r="L73"/>
      <c r="M73"/>
      <c r="N73"/>
      <c r="O73"/>
    </row>
    <row r="74" spans="2:15" x14ac:dyDescent="0.3">
      <c r="E74"/>
      <c r="F74"/>
      <c r="G74"/>
      <c r="H74"/>
      <c r="I74"/>
      <c r="J74"/>
      <c r="K74"/>
      <c r="L74"/>
      <c r="M74"/>
      <c r="N74"/>
      <c r="O74"/>
    </row>
    <row r="78" spans="2:15" x14ac:dyDescent="0.3">
      <c r="B78"/>
    </row>
    <row r="79" spans="2:15" x14ac:dyDescent="0.3">
      <c r="B79"/>
    </row>
    <row r="80" spans="2:15" x14ac:dyDescent="0.3">
      <c r="B80"/>
    </row>
    <row r="81" spans="2:2" x14ac:dyDescent="0.3">
      <c r="B81"/>
    </row>
    <row r="82" spans="2:2" x14ac:dyDescent="0.3">
      <c r="B82"/>
    </row>
  </sheetData>
  <mergeCells count="72">
    <mergeCell ref="Q4:V5"/>
    <mergeCell ref="W4:Y4"/>
    <mergeCell ref="R7:V7"/>
    <mergeCell ref="E5:F6"/>
    <mergeCell ref="G5:H6"/>
    <mergeCell ref="I5:J6"/>
    <mergeCell ref="K5:L6"/>
    <mergeCell ref="M5:N6"/>
    <mergeCell ref="R6:V6"/>
    <mergeCell ref="B3:O3"/>
    <mergeCell ref="B4:C8"/>
    <mergeCell ref="D4:D8"/>
    <mergeCell ref="E4:J4"/>
    <mergeCell ref="K4:N4"/>
    <mergeCell ref="O4:O8"/>
    <mergeCell ref="E7:F7"/>
    <mergeCell ref="G7:H7"/>
    <mergeCell ref="I7:J7"/>
    <mergeCell ref="K7:L7"/>
    <mergeCell ref="M7:N7"/>
    <mergeCell ref="C11:D11"/>
    <mergeCell ref="Q8:X8"/>
    <mergeCell ref="W9:Y9"/>
    <mergeCell ref="B9:B10"/>
    <mergeCell ref="C9:D9"/>
    <mergeCell ref="C10:D10"/>
    <mergeCell ref="Z9:AB9"/>
    <mergeCell ref="Q12:V12"/>
    <mergeCell ref="W12:AB12"/>
    <mergeCell ref="Q13:V13"/>
    <mergeCell ref="W13:Y13"/>
    <mergeCell ref="Z13:AB13"/>
    <mergeCell ref="B17:B19"/>
    <mergeCell ref="Q14:V14"/>
    <mergeCell ref="W14:Y14"/>
    <mergeCell ref="Z14:AB14"/>
    <mergeCell ref="Q15:V15"/>
    <mergeCell ref="W15:Y15"/>
    <mergeCell ref="Z15:AB15"/>
    <mergeCell ref="Q18:V18"/>
    <mergeCell ref="W18:Y18"/>
    <mergeCell ref="Z18:AB18"/>
    <mergeCell ref="Q20:V20"/>
    <mergeCell ref="W20:AB20"/>
    <mergeCell ref="Q16:V16"/>
    <mergeCell ref="W16:Y16"/>
    <mergeCell ref="Z16:AB16"/>
    <mergeCell ref="Q17:V17"/>
    <mergeCell ref="W17:Y17"/>
    <mergeCell ref="Z17:AB17"/>
    <mergeCell ref="Q23:V23"/>
    <mergeCell ref="W23:Y23"/>
    <mergeCell ref="Z23:AB23"/>
    <mergeCell ref="Q21:V21"/>
    <mergeCell ref="W21:Y21"/>
    <mergeCell ref="Z21:AB21"/>
    <mergeCell ref="Z4:AC4"/>
    <mergeCell ref="Q3:AC3"/>
    <mergeCell ref="AE3:AE5"/>
    <mergeCell ref="AF3:AG4"/>
    <mergeCell ref="Q26:V26"/>
    <mergeCell ref="W26:Y26"/>
    <mergeCell ref="Z26:AB26"/>
    <mergeCell ref="Q24:V24"/>
    <mergeCell ref="W24:Y24"/>
    <mergeCell ref="Z24:AB24"/>
    <mergeCell ref="Q25:V25"/>
    <mergeCell ref="W25:Y25"/>
    <mergeCell ref="Z25:AB25"/>
    <mergeCell ref="Q22:V22"/>
    <mergeCell ref="W22:Y22"/>
    <mergeCell ref="Z22:AB22"/>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7030A0"/>
  </sheetPr>
  <dimension ref="B2:AC75"/>
  <sheetViews>
    <sheetView zoomScale="78" zoomScaleNormal="78" workbookViewId="0">
      <selection activeCell="Q4" sqref="Q4:V13"/>
    </sheetView>
  </sheetViews>
  <sheetFormatPr baseColWidth="10" defaultRowHeight="14.4" x14ac:dyDescent="0.3"/>
  <cols>
    <col min="1" max="1" width="4.88671875" customWidth="1"/>
    <col min="2" max="2" width="5" style="21" customWidth="1"/>
    <col min="3" max="3" width="28" customWidth="1"/>
    <col min="4" max="4" width="39.33203125" customWidth="1"/>
    <col min="5" max="14" width="10.6640625" style="32" customWidth="1"/>
    <col min="15" max="15" width="8.88671875" style="18" customWidth="1"/>
    <col min="16" max="16" width="5" style="18" customWidth="1"/>
    <col min="17" max="17" width="4.109375" customWidth="1"/>
  </cols>
  <sheetData>
    <row r="2" spans="2:29" ht="15" customHeight="1" x14ac:dyDescent="0.3">
      <c r="C2" s="33"/>
    </row>
    <row r="3" spans="2:29" ht="44.25" customHeight="1" x14ac:dyDescent="0.3">
      <c r="B3" s="269" t="s">
        <v>947</v>
      </c>
      <c r="C3" s="269"/>
      <c r="D3" s="269"/>
      <c r="E3" s="269"/>
      <c r="F3" s="269"/>
      <c r="G3" s="269"/>
      <c r="H3" s="269"/>
      <c r="I3" s="269"/>
      <c r="J3" s="269"/>
      <c r="K3" s="269"/>
      <c r="L3" s="269"/>
      <c r="M3" s="269"/>
      <c r="N3" s="269"/>
      <c r="O3" s="269"/>
      <c r="P3" s="102"/>
      <c r="Q3" s="244" t="s">
        <v>544</v>
      </c>
      <c r="R3" s="245"/>
      <c r="S3" s="245"/>
      <c r="T3" s="245"/>
      <c r="U3" s="245"/>
      <c r="V3" s="245"/>
      <c r="W3" s="245"/>
      <c r="X3" s="245"/>
      <c r="Y3" s="245"/>
      <c r="Z3" s="245"/>
      <c r="AA3" s="245"/>
      <c r="AB3" s="245"/>
      <c r="AC3" s="245"/>
    </row>
    <row r="4" spans="2:29" ht="37.5" customHeight="1" x14ac:dyDescent="0.3">
      <c r="B4" s="270" t="s">
        <v>3</v>
      </c>
      <c r="C4" s="270"/>
      <c r="D4" s="273" t="s">
        <v>407</v>
      </c>
      <c r="E4" s="293" t="s">
        <v>410</v>
      </c>
      <c r="F4" s="294"/>
      <c r="G4" s="294"/>
      <c r="H4" s="294"/>
      <c r="I4" s="294"/>
      <c r="J4" s="294"/>
      <c r="K4" s="312" t="s">
        <v>409</v>
      </c>
      <c r="L4" s="313"/>
      <c r="M4" s="313"/>
      <c r="N4" s="314"/>
      <c r="O4" s="316" t="s">
        <v>408</v>
      </c>
      <c r="P4" s="103"/>
      <c r="Q4" s="305" t="s">
        <v>946</v>
      </c>
      <c r="R4" s="305"/>
      <c r="S4" s="305"/>
      <c r="T4" s="305"/>
      <c r="U4" s="305"/>
      <c r="V4" s="305"/>
      <c r="W4" s="304" t="s">
        <v>546</v>
      </c>
      <c r="X4" s="304"/>
      <c r="Y4" s="304"/>
      <c r="Z4" s="243" t="s">
        <v>59</v>
      </c>
      <c r="AA4" s="243"/>
      <c r="AB4" s="243"/>
      <c r="AC4" s="243"/>
    </row>
    <row r="5" spans="2:29" ht="39.9" customHeight="1" x14ac:dyDescent="0.3">
      <c r="B5" s="270"/>
      <c r="C5" s="270"/>
      <c r="D5" s="273"/>
      <c r="E5" s="295" t="s">
        <v>535</v>
      </c>
      <c r="F5" s="296"/>
      <c r="G5" s="306" t="s">
        <v>536</v>
      </c>
      <c r="H5" s="296"/>
      <c r="I5" s="306" t="s">
        <v>537</v>
      </c>
      <c r="J5" s="296"/>
      <c r="K5" s="308" t="s">
        <v>538</v>
      </c>
      <c r="L5" s="309"/>
      <c r="M5" s="308" t="s">
        <v>539</v>
      </c>
      <c r="N5" s="309"/>
      <c r="O5" s="275"/>
      <c r="P5" s="103"/>
      <c r="Q5" s="305"/>
      <c r="R5" s="305"/>
      <c r="S5" s="305"/>
      <c r="T5" s="305"/>
      <c r="U5" s="305"/>
      <c r="V5" s="305"/>
      <c r="W5" s="39" t="s">
        <v>82</v>
      </c>
      <c r="X5" s="39" t="s">
        <v>83</v>
      </c>
      <c r="Y5" s="41" t="s">
        <v>389</v>
      </c>
      <c r="Z5" s="37" t="s">
        <v>82</v>
      </c>
      <c r="AA5" s="37" t="s">
        <v>83</v>
      </c>
      <c r="AB5" s="25" t="s">
        <v>397</v>
      </c>
      <c r="AC5" s="25" t="s">
        <v>1124</v>
      </c>
    </row>
    <row r="6" spans="2:29" ht="39.9" customHeight="1" x14ac:dyDescent="0.3">
      <c r="B6" s="270"/>
      <c r="C6" s="270"/>
      <c r="D6" s="273"/>
      <c r="E6" s="297"/>
      <c r="F6" s="298"/>
      <c r="G6" s="307"/>
      <c r="H6" s="298"/>
      <c r="I6" s="307"/>
      <c r="J6" s="298"/>
      <c r="K6" s="310"/>
      <c r="L6" s="311"/>
      <c r="M6" s="310"/>
      <c r="N6" s="311"/>
      <c r="O6" s="275"/>
      <c r="P6" s="103"/>
      <c r="Q6" s="12">
        <v>9</v>
      </c>
      <c r="R6" s="272" t="s">
        <v>904</v>
      </c>
      <c r="S6" s="272"/>
      <c r="T6" s="272"/>
      <c r="U6" s="272"/>
      <c r="V6" s="272"/>
      <c r="W6" s="12">
        <v>2</v>
      </c>
      <c r="X6" s="12">
        <v>4</v>
      </c>
      <c r="Y6" s="43" t="s">
        <v>643</v>
      </c>
      <c r="Z6" s="12">
        <v>1</v>
      </c>
      <c r="AA6" s="12">
        <v>4</v>
      </c>
      <c r="AB6" s="43" t="s">
        <v>643</v>
      </c>
      <c r="AC6" s="12" t="s">
        <v>1126</v>
      </c>
    </row>
    <row r="7" spans="2:29" ht="31.5" customHeight="1" x14ac:dyDescent="0.3">
      <c r="B7" s="270"/>
      <c r="C7" s="270"/>
      <c r="D7" s="273"/>
      <c r="E7" s="299" t="s">
        <v>540</v>
      </c>
      <c r="F7" s="300"/>
      <c r="G7" s="299" t="s">
        <v>540</v>
      </c>
      <c r="H7" s="300"/>
      <c r="I7" s="299" t="s">
        <v>541</v>
      </c>
      <c r="J7" s="300"/>
      <c r="K7" s="299" t="s">
        <v>540</v>
      </c>
      <c r="L7" s="300"/>
      <c r="M7" s="299" t="s">
        <v>542</v>
      </c>
      <c r="N7" s="300"/>
      <c r="O7" s="275"/>
      <c r="P7" s="103"/>
      <c r="Q7" s="12">
        <v>10</v>
      </c>
      <c r="R7" s="272" t="s">
        <v>908</v>
      </c>
      <c r="S7" s="272"/>
      <c r="T7" s="272"/>
      <c r="U7" s="272"/>
      <c r="V7" s="272"/>
      <c r="W7" s="12">
        <v>2</v>
      </c>
      <c r="X7" s="12">
        <v>3</v>
      </c>
      <c r="Y7" s="43" t="s">
        <v>643</v>
      </c>
      <c r="Z7" s="12">
        <v>1</v>
      </c>
      <c r="AA7" s="12">
        <v>4</v>
      </c>
      <c r="AB7" s="43" t="s">
        <v>643</v>
      </c>
      <c r="AC7" s="12" t="s">
        <v>1126</v>
      </c>
    </row>
    <row r="8" spans="2:29" ht="32.25" customHeight="1" thickBot="1" x14ac:dyDescent="0.35">
      <c r="B8" s="270"/>
      <c r="C8" s="271"/>
      <c r="D8" s="274"/>
      <c r="E8" s="34" t="s">
        <v>529</v>
      </c>
      <c r="F8" s="35" t="s">
        <v>83</v>
      </c>
      <c r="G8" s="35" t="s">
        <v>82</v>
      </c>
      <c r="H8" s="35" t="s">
        <v>83</v>
      </c>
      <c r="I8" s="35" t="s">
        <v>82</v>
      </c>
      <c r="J8" s="35" t="s">
        <v>83</v>
      </c>
      <c r="K8" s="35" t="s">
        <v>82</v>
      </c>
      <c r="L8" s="35" t="s">
        <v>83</v>
      </c>
      <c r="M8" s="35" t="s">
        <v>82</v>
      </c>
      <c r="N8" s="35" t="s">
        <v>83</v>
      </c>
      <c r="O8" s="275"/>
      <c r="P8" s="103"/>
      <c r="Q8" s="12">
        <v>11</v>
      </c>
      <c r="R8" s="272" t="s">
        <v>133</v>
      </c>
      <c r="S8" s="272"/>
      <c r="T8" s="272"/>
      <c r="U8" s="272"/>
      <c r="V8" s="272"/>
      <c r="W8" s="12">
        <v>1</v>
      </c>
      <c r="X8" s="12">
        <v>3</v>
      </c>
      <c r="Y8" s="42" t="s">
        <v>1128</v>
      </c>
      <c r="Z8" s="12">
        <v>1</v>
      </c>
      <c r="AA8" s="12">
        <v>3</v>
      </c>
      <c r="AB8" s="42" t="s">
        <v>1128</v>
      </c>
      <c r="AC8" s="12" t="s">
        <v>1126</v>
      </c>
    </row>
    <row r="9" spans="2:29" ht="30" customHeight="1" x14ac:dyDescent="0.3">
      <c r="B9" s="100">
        <v>9</v>
      </c>
      <c r="C9" s="290" t="s">
        <v>905</v>
      </c>
      <c r="D9" s="290"/>
      <c r="E9" s="36">
        <v>15</v>
      </c>
      <c r="F9" s="36"/>
      <c r="G9" s="36">
        <v>15</v>
      </c>
      <c r="H9" s="36"/>
      <c r="I9" s="36">
        <v>15</v>
      </c>
      <c r="J9" s="36"/>
      <c r="K9" s="36">
        <v>15</v>
      </c>
      <c r="L9" s="36"/>
      <c r="M9" s="36">
        <v>20</v>
      </c>
      <c r="N9" s="36"/>
      <c r="O9" s="40">
        <f>SUM(E9:N9)</f>
        <v>80</v>
      </c>
      <c r="P9" s="104"/>
      <c r="Q9" s="12">
        <v>12</v>
      </c>
      <c r="R9" s="301" t="s">
        <v>134</v>
      </c>
      <c r="S9" s="301"/>
      <c r="T9" s="301"/>
      <c r="U9" s="301"/>
      <c r="V9" s="301"/>
      <c r="W9" s="12">
        <v>3</v>
      </c>
      <c r="X9" s="12">
        <v>4</v>
      </c>
      <c r="Y9" s="108" t="s">
        <v>640</v>
      </c>
      <c r="Z9" s="12">
        <v>2</v>
      </c>
      <c r="AA9" s="12">
        <v>4</v>
      </c>
      <c r="AB9" s="43" t="s">
        <v>643</v>
      </c>
      <c r="AC9" s="12" t="s">
        <v>1126</v>
      </c>
    </row>
    <row r="10" spans="2:29" ht="30" customHeight="1" x14ac:dyDescent="0.3">
      <c r="B10" s="338">
        <v>10</v>
      </c>
      <c r="C10" s="289" t="s">
        <v>949</v>
      </c>
      <c r="D10" s="289"/>
      <c r="E10" s="38">
        <v>15</v>
      </c>
      <c r="F10" s="38"/>
      <c r="G10" s="38">
        <v>15</v>
      </c>
      <c r="H10" s="38"/>
      <c r="I10" s="38">
        <v>20</v>
      </c>
      <c r="J10" s="38"/>
      <c r="K10" s="38">
        <v>15</v>
      </c>
      <c r="L10" s="38"/>
      <c r="M10" s="38">
        <v>25</v>
      </c>
      <c r="N10" s="38"/>
      <c r="O10" s="40">
        <f t="shared" ref="O10:O21" si="0">SUM(E10:N10)</f>
        <v>90</v>
      </c>
      <c r="P10" s="104"/>
      <c r="Q10" s="12">
        <v>13</v>
      </c>
      <c r="R10" s="272" t="s">
        <v>916</v>
      </c>
      <c r="S10" s="272"/>
      <c r="T10" s="272"/>
      <c r="U10" s="272"/>
      <c r="V10" s="272"/>
      <c r="W10" s="12">
        <v>3</v>
      </c>
      <c r="X10" s="12">
        <v>3</v>
      </c>
      <c r="Y10" s="43" t="s">
        <v>643</v>
      </c>
      <c r="Z10" s="12">
        <v>3</v>
      </c>
      <c r="AA10" s="12">
        <v>3</v>
      </c>
      <c r="AB10" s="43" t="s">
        <v>643</v>
      </c>
      <c r="AC10" s="12" t="s">
        <v>1127</v>
      </c>
    </row>
    <row r="11" spans="2:29" ht="30" customHeight="1" x14ac:dyDescent="0.3">
      <c r="B11" s="338"/>
      <c r="C11" s="289" t="s">
        <v>948</v>
      </c>
      <c r="D11" s="289"/>
      <c r="E11" s="38">
        <v>15</v>
      </c>
      <c r="F11" s="38"/>
      <c r="G11" s="38">
        <v>15</v>
      </c>
      <c r="H11" s="38"/>
      <c r="I11" s="38">
        <v>30</v>
      </c>
      <c r="J11" s="38"/>
      <c r="K11" s="38">
        <v>15</v>
      </c>
      <c r="L11" s="38"/>
      <c r="M11" s="38">
        <v>25</v>
      </c>
      <c r="N11" s="38"/>
      <c r="O11" s="40">
        <f t="shared" si="0"/>
        <v>100</v>
      </c>
      <c r="P11" s="104"/>
      <c r="Q11" s="12">
        <v>14</v>
      </c>
      <c r="R11" s="272" t="s">
        <v>195</v>
      </c>
      <c r="S11" s="272"/>
      <c r="T11" s="272"/>
      <c r="U11" s="272"/>
      <c r="V11" s="272"/>
      <c r="W11" s="12">
        <v>2</v>
      </c>
      <c r="X11" s="12">
        <v>3</v>
      </c>
      <c r="Y11" s="42" t="s">
        <v>1128</v>
      </c>
      <c r="Z11" s="12">
        <v>1</v>
      </c>
      <c r="AA11" s="12">
        <v>3</v>
      </c>
      <c r="AB11" s="42" t="s">
        <v>1128</v>
      </c>
      <c r="AC11" s="12" t="s">
        <v>1126</v>
      </c>
    </row>
    <row r="12" spans="2:29" ht="30" customHeight="1" x14ac:dyDescent="0.3">
      <c r="B12" s="341">
        <v>11</v>
      </c>
      <c r="C12" s="286" t="s">
        <v>950</v>
      </c>
      <c r="D12" s="286"/>
      <c r="E12" s="36">
        <v>15</v>
      </c>
      <c r="F12" s="36"/>
      <c r="G12" s="36">
        <v>15</v>
      </c>
      <c r="H12" s="36"/>
      <c r="I12" s="36">
        <v>30</v>
      </c>
      <c r="J12" s="36"/>
      <c r="K12" s="36">
        <v>15</v>
      </c>
      <c r="L12" s="36"/>
      <c r="M12" s="36">
        <v>25</v>
      </c>
      <c r="N12" s="36"/>
      <c r="O12" s="40">
        <f t="shared" si="0"/>
        <v>100</v>
      </c>
      <c r="P12" s="104"/>
      <c r="Q12" s="12">
        <v>15</v>
      </c>
      <c r="R12" s="344" t="s">
        <v>254</v>
      </c>
      <c r="S12" s="344"/>
      <c r="T12" s="344"/>
      <c r="U12" s="344"/>
      <c r="V12" s="344"/>
      <c r="W12" s="12">
        <v>4</v>
      </c>
      <c r="X12" s="12">
        <v>3</v>
      </c>
      <c r="Y12" s="43" t="s">
        <v>643</v>
      </c>
      <c r="Z12" s="12">
        <v>2</v>
      </c>
      <c r="AA12" s="12">
        <v>3</v>
      </c>
      <c r="AB12" s="42" t="s">
        <v>1128</v>
      </c>
      <c r="AC12" s="12" t="s">
        <v>1126</v>
      </c>
    </row>
    <row r="13" spans="2:29" ht="30" customHeight="1" x14ac:dyDescent="0.3">
      <c r="B13" s="341"/>
      <c r="C13" s="286" t="s">
        <v>951</v>
      </c>
      <c r="D13" s="286"/>
      <c r="E13" s="36">
        <v>15</v>
      </c>
      <c r="F13" s="36"/>
      <c r="G13" s="36">
        <v>15</v>
      </c>
      <c r="H13" s="36"/>
      <c r="I13" s="36">
        <v>20</v>
      </c>
      <c r="J13" s="36"/>
      <c r="K13" s="36">
        <v>10</v>
      </c>
      <c r="L13" s="36"/>
      <c r="M13" s="36">
        <v>20</v>
      </c>
      <c r="N13" s="36"/>
      <c r="O13" s="40">
        <f t="shared" si="0"/>
        <v>80</v>
      </c>
      <c r="P13" s="104"/>
      <c r="Q13" s="12">
        <v>16</v>
      </c>
      <c r="R13" s="301" t="s">
        <v>262</v>
      </c>
      <c r="S13" s="301"/>
      <c r="T13" s="301"/>
      <c r="U13" s="301"/>
      <c r="V13" s="301"/>
      <c r="W13" s="12">
        <v>3</v>
      </c>
      <c r="X13" s="12">
        <v>4</v>
      </c>
      <c r="Y13" s="108" t="s">
        <v>640</v>
      </c>
      <c r="Z13" s="12">
        <v>1</v>
      </c>
      <c r="AA13" s="12">
        <v>4</v>
      </c>
      <c r="AB13" s="43" t="s">
        <v>643</v>
      </c>
      <c r="AC13" s="12" t="s">
        <v>1126</v>
      </c>
    </row>
    <row r="14" spans="2:29" ht="30" customHeight="1" x14ac:dyDescent="0.3">
      <c r="B14" s="341">
        <v>12</v>
      </c>
      <c r="C14" s="289" t="s">
        <v>952</v>
      </c>
      <c r="D14" s="289"/>
      <c r="E14" s="38">
        <v>15</v>
      </c>
      <c r="F14" s="38"/>
      <c r="G14" s="38">
        <v>15</v>
      </c>
      <c r="H14" s="38"/>
      <c r="I14" s="38">
        <v>20</v>
      </c>
      <c r="J14" s="38"/>
      <c r="K14" s="38">
        <v>10</v>
      </c>
      <c r="L14" s="38"/>
      <c r="M14" s="38">
        <v>20</v>
      </c>
      <c r="N14" s="38"/>
      <c r="O14" s="40">
        <f t="shared" si="0"/>
        <v>80</v>
      </c>
      <c r="P14" s="104"/>
      <c r="Q14" s="302"/>
      <c r="R14" s="302"/>
      <c r="S14" s="302"/>
      <c r="T14" s="302"/>
      <c r="U14" s="302"/>
      <c r="V14" s="302"/>
      <c r="W14" s="302"/>
      <c r="X14" s="302"/>
      <c r="Y14" s="22"/>
      <c r="Z14" s="302"/>
      <c r="AA14" s="302"/>
      <c r="AB14" s="22"/>
      <c r="AC14" s="22"/>
    </row>
    <row r="15" spans="2:29" ht="30" customHeight="1" x14ac:dyDescent="0.3">
      <c r="B15" s="341"/>
      <c r="C15" s="289" t="s">
        <v>953</v>
      </c>
      <c r="D15" s="289"/>
      <c r="E15" s="38">
        <v>15</v>
      </c>
      <c r="F15" s="38"/>
      <c r="G15" s="38">
        <v>15</v>
      </c>
      <c r="H15" s="38"/>
      <c r="I15" s="38">
        <v>10</v>
      </c>
      <c r="J15" s="38"/>
      <c r="K15" s="38">
        <v>10</v>
      </c>
      <c r="L15" s="38"/>
      <c r="M15" s="38">
        <v>15</v>
      </c>
      <c r="N15" s="38"/>
      <c r="O15" s="40">
        <f t="shared" si="0"/>
        <v>65</v>
      </c>
      <c r="P15" s="104"/>
      <c r="W15" s="303"/>
      <c r="X15" s="303"/>
      <c r="Y15" s="303"/>
      <c r="Z15" s="292"/>
      <c r="AA15" s="292"/>
      <c r="AB15" s="292"/>
    </row>
    <row r="16" spans="2:29" ht="41.25" customHeight="1" x14ac:dyDescent="0.3">
      <c r="B16" s="106">
        <v>13</v>
      </c>
      <c r="C16" s="286" t="s">
        <v>732</v>
      </c>
      <c r="D16" s="286"/>
      <c r="E16" s="36">
        <v>15</v>
      </c>
      <c r="F16" s="36"/>
      <c r="G16" s="36">
        <v>10</v>
      </c>
      <c r="H16" s="36"/>
      <c r="I16" s="36">
        <v>10</v>
      </c>
      <c r="J16" s="36"/>
      <c r="K16" s="36">
        <v>10</v>
      </c>
      <c r="L16" s="36"/>
      <c r="M16" s="36">
        <v>15</v>
      </c>
      <c r="N16" s="36"/>
      <c r="O16" s="40">
        <f t="shared" si="0"/>
        <v>60</v>
      </c>
      <c r="P16" s="104"/>
    </row>
    <row r="17" spans="2:28" ht="40.5" customHeight="1" x14ac:dyDescent="0.3">
      <c r="B17" s="99">
        <v>14</v>
      </c>
      <c r="C17" s="291" t="s">
        <v>199</v>
      </c>
      <c r="D17" s="291"/>
      <c r="E17" s="38">
        <v>15</v>
      </c>
      <c r="F17" s="38"/>
      <c r="G17" s="38">
        <v>15</v>
      </c>
      <c r="H17" s="38"/>
      <c r="I17" s="38">
        <v>15</v>
      </c>
      <c r="J17" s="38"/>
      <c r="K17" s="38">
        <v>10</v>
      </c>
      <c r="L17" s="38"/>
      <c r="M17" s="38">
        <v>15</v>
      </c>
      <c r="N17" s="38"/>
      <c r="O17" s="40">
        <f t="shared" si="0"/>
        <v>70</v>
      </c>
      <c r="P17" s="104"/>
    </row>
    <row r="18" spans="2:28" ht="30" customHeight="1" x14ac:dyDescent="0.3">
      <c r="B18" s="341">
        <v>15</v>
      </c>
      <c r="C18" s="286" t="s">
        <v>954</v>
      </c>
      <c r="D18" s="286"/>
      <c r="E18" s="36">
        <v>15</v>
      </c>
      <c r="F18" s="36"/>
      <c r="G18" s="36">
        <v>15</v>
      </c>
      <c r="H18" s="36"/>
      <c r="I18" s="36">
        <v>10</v>
      </c>
      <c r="J18" s="36"/>
      <c r="K18" s="36">
        <v>15</v>
      </c>
      <c r="L18" s="36"/>
      <c r="M18" s="36">
        <v>10</v>
      </c>
      <c r="N18" s="36"/>
      <c r="O18" s="40">
        <f t="shared" si="0"/>
        <v>65</v>
      </c>
      <c r="P18" s="104"/>
    </row>
    <row r="19" spans="2:28" ht="24" customHeight="1" x14ac:dyDescent="0.3">
      <c r="B19" s="341"/>
      <c r="C19" s="286" t="s">
        <v>955</v>
      </c>
      <c r="D19" s="286"/>
      <c r="E19" s="36">
        <v>15</v>
      </c>
      <c r="F19" s="36"/>
      <c r="G19" s="36">
        <v>15</v>
      </c>
      <c r="H19" s="36"/>
      <c r="I19" s="36">
        <v>25</v>
      </c>
      <c r="J19" s="36"/>
      <c r="K19" s="36">
        <v>15</v>
      </c>
      <c r="L19" s="36"/>
      <c r="M19" s="36">
        <v>20</v>
      </c>
      <c r="N19" s="36"/>
      <c r="O19" s="40">
        <f t="shared" si="0"/>
        <v>90</v>
      </c>
      <c r="P19" s="104"/>
    </row>
    <row r="20" spans="2:28" ht="27" customHeight="1" x14ac:dyDescent="0.3">
      <c r="B20" s="339">
        <v>16</v>
      </c>
      <c r="C20" s="342" t="s">
        <v>958</v>
      </c>
      <c r="D20" s="343"/>
      <c r="E20" s="38">
        <v>15</v>
      </c>
      <c r="F20" s="38"/>
      <c r="G20" s="38">
        <v>15</v>
      </c>
      <c r="H20" s="38"/>
      <c r="I20" s="38">
        <v>25</v>
      </c>
      <c r="J20" s="38"/>
      <c r="K20" s="38">
        <v>15</v>
      </c>
      <c r="L20" s="38"/>
      <c r="M20" s="38">
        <v>25</v>
      </c>
      <c r="N20" s="38"/>
      <c r="O20" s="40">
        <f t="shared" si="0"/>
        <v>95</v>
      </c>
    </row>
    <row r="21" spans="2:28" ht="30" customHeight="1" x14ac:dyDescent="0.3">
      <c r="B21" s="340"/>
      <c r="C21" s="345" t="s">
        <v>957</v>
      </c>
      <c r="D21" s="346"/>
      <c r="E21" s="38">
        <v>15</v>
      </c>
      <c r="F21" s="38"/>
      <c r="G21" s="38">
        <v>15</v>
      </c>
      <c r="H21" s="38"/>
      <c r="I21" s="38">
        <v>25</v>
      </c>
      <c r="J21" s="38"/>
      <c r="K21" s="38">
        <v>15</v>
      </c>
      <c r="L21" s="38"/>
      <c r="M21" s="38">
        <v>25</v>
      </c>
      <c r="N21" s="38"/>
      <c r="O21" s="40">
        <f t="shared" si="0"/>
        <v>95</v>
      </c>
    </row>
    <row r="22" spans="2:28" ht="28.5" customHeight="1" x14ac:dyDescent="0.3">
      <c r="O22"/>
      <c r="P22"/>
    </row>
    <row r="23" spans="2:28" ht="15" customHeight="1" x14ac:dyDescent="0.3">
      <c r="O23"/>
      <c r="P23"/>
      <c r="Q23" s="259"/>
      <c r="R23" s="259"/>
      <c r="S23" s="259"/>
      <c r="T23" s="259"/>
      <c r="U23" s="259"/>
      <c r="V23" s="259"/>
      <c r="W23" s="260" t="s">
        <v>938</v>
      </c>
      <c r="X23" s="260"/>
      <c r="Y23" s="260"/>
      <c r="Z23" s="260"/>
      <c r="AA23" s="260"/>
      <c r="AB23" s="260"/>
    </row>
    <row r="24" spans="2:28" ht="15" customHeight="1" x14ac:dyDescent="0.3">
      <c r="H24" s="242" t="s">
        <v>1123</v>
      </c>
      <c r="I24" s="241" t="s">
        <v>1122</v>
      </c>
      <c r="J24" s="241"/>
      <c r="O24"/>
      <c r="P24"/>
      <c r="Q24" s="261" t="s">
        <v>63</v>
      </c>
      <c r="R24" s="261"/>
      <c r="S24" s="261"/>
      <c r="T24" s="261"/>
      <c r="U24" s="261"/>
      <c r="V24" s="261"/>
      <c r="W24" s="276" t="s">
        <v>940</v>
      </c>
      <c r="X24" s="277"/>
      <c r="Y24" s="278"/>
      <c r="Z24" s="276" t="s">
        <v>956</v>
      </c>
      <c r="AA24" s="277"/>
      <c r="AB24" s="278"/>
    </row>
    <row r="25" spans="2:28" ht="15" customHeight="1" x14ac:dyDescent="0.3">
      <c r="H25" s="242"/>
      <c r="I25" s="241"/>
      <c r="J25" s="241"/>
      <c r="O25"/>
      <c r="P25"/>
      <c r="Q25" s="255" t="s">
        <v>66</v>
      </c>
      <c r="R25" s="255"/>
      <c r="S25" s="255"/>
      <c r="T25" s="255"/>
      <c r="U25" s="255"/>
      <c r="V25" s="255"/>
      <c r="W25" s="256">
        <v>0</v>
      </c>
      <c r="X25" s="256"/>
      <c r="Y25" s="256"/>
      <c r="Z25" s="265">
        <f>W25/8</f>
        <v>0</v>
      </c>
      <c r="AA25" s="265"/>
      <c r="AB25" s="265"/>
    </row>
    <row r="26" spans="2:28" ht="15" customHeight="1" x14ac:dyDescent="0.3">
      <c r="H26" s="242"/>
      <c r="I26" s="139" t="s">
        <v>1120</v>
      </c>
      <c r="J26" s="139" t="s">
        <v>1121</v>
      </c>
      <c r="O26"/>
      <c r="P26"/>
      <c r="Q26" s="257" t="s">
        <v>67</v>
      </c>
      <c r="R26" s="257"/>
      <c r="S26" s="257"/>
      <c r="T26" s="257"/>
      <c r="U26" s="257"/>
      <c r="V26" s="257"/>
      <c r="W26" s="258">
        <v>2</v>
      </c>
      <c r="X26" s="258"/>
      <c r="Y26" s="258"/>
      <c r="Z26" s="266">
        <f>W26/8</f>
        <v>0.25</v>
      </c>
      <c r="AA26" s="266"/>
      <c r="AB26" s="266"/>
    </row>
    <row r="27" spans="2:28" ht="15" customHeight="1" x14ac:dyDescent="0.3">
      <c r="H27" s="1" t="s">
        <v>1117</v>
      </c>
      <c r="I27" s="12">
        <v>0</v>
      </c>
      <c r="J27" s="12">
        <v>0</v>
      </c>
      <c r="O27"/>
      <c r="P27"/>
      <c r="Q27" s="253" t="s">
        <v>68</v>
      </c>
      <c r="R27" s="253"/>
      <c r="S27" s="253"/>
      <c r="T27" s="253"/>
      <c r="U27" s="253"/>
      <c r="V27" s="253"/>
      <c r="W27" s="254">
        <v>4</v>
      </c>
      <c r="X27" s="254"/>
      <c r="Y27" s="254"/>
      <c r="Z27" s="267">
        <f t="shared" ref="Z27:Z28" si="1">W27/8</f>
        <v>0.5</v>
      </c>
      <c r="AA27" s="267"/>
      <c r="AB27" s="267"/>
    </row>
    <row r="28" spans="2:28" ht="15" customHeight="1" x14ac:dyDescent="0.3">
      <c r="H28" s="1" t="s">
        <v>1119</v>
      </c>
      <c r="I28" s="12">
        <v>1</v>
      </c>
      <c r="J28" s="12">
        <v>1</v>
      </c>
      <c r="O28"/>
      <c r="P28"/>
      <c r="Q28" s="249" t="s">
        <v>69</v>
      </c>
      <c r="R28" s="249"/>
      <c r="S28" s="249"/>
      <c r="T28" s="249"/>
      <c r="U28" s="249"/>
      <c r="V28" s="249"/>
      <c r="W28" s="250">
        <v>2</v>
      </c>
      <c r="X28" s="250"/>
      <c r="Y28" s="250"/>
      <c r="Z28" s="323">
        <f t="shared" si="1"/>
        <v>0.25</v>
      </c>
      <c r="AA28" s="323"/>
      <c r="AB28" s="323"/>
    </row>
    <row r="29" spans="2:28" ht="15" customHeight="1" x14ac:dyDescent="0.3">
      <c r="H29" s="1" t="s">
        <v>1118</v>
      </c>
      <c r="I29" s="12">
        <v>2</v>
      </c>
      <c r="J29" s="12">
        <v>2</v>
      </c>
      <c r="O29"/>
      <c r="P29"/>
      <c r="Q29" s="251" t="s">
        <v>70</v>
      </c>
      <c r="R29" s="251"/>
      <c r="S29" s="251"/>
      <c r="T29" s="251"/>
      <c r="U29" s="251"/>
      <c r="V29" s="251"/>
      <c r="W29" s="252">
        <v>8</v>
      </c>
      <c r="X29" s="252"/>
      <c r="Y29" s="252"/>
      <c r="Z29" s="248">
        <f>SUM(Z25:AB28)</f>
        <v>1</v>
      </c>
      <c r="AA29" s="252"/>
      <c r="AB29" s="252"/>
    </row>
    <row r="30" spans="2:28" ht="15" customHeight="1" x14ac:dyDescent="0.3">
      <c r="O30"/>
      <c r="P30"/>
    </row>
    <row r="31" spans="2:28" ht="15.6" x14ac:dyDescent="0.3">
      <c r="Q31" s="259"/>
      <c r="R31" s="259"/>
      <c r="S31" s="259"/>
      <c r="T31" s="259"/>
      <c r="U31" s="259"/>
      <c r="V31" s="259"/>
      <c r="W31" s="260" t="s">
        <v>939</v>
      </c>
      <c r="X31" s="260"/>
      <c r="Y31" s="260"/>
      <c r="Z31" s="260"/>
      <c r="AA31" s="260"/>
      <c r="AB31" s="260"/>
    </row>
    <row r="32" spans="2:28" ht="15.6" x14ac:dyDescent="0.3">
      <c r="Q32" s="255" t="s">
        <v>66</v>
      </c>
      <c r="R32" s="255"/>
      <c r="S32" s="255"/>
      <c r="T32" s="255"/>
      <c r="U32" s="255"/>
      <c r="V32" s="255"/>
      <c r="W32" s="256">
        <v>0</v>
      </c>
      <c r="X32" s="256"/>
      <c r="Y32" s="256"/>
      <c r="Z32" s="265">
        <f>W32/8</f>
        <v>0</v>
      </c>
      <c r="AA32" s="265"/>
      <c r="AB32" s="265"/>
    </row>
    <row r="33" spans="17:28" ht="15.6" x14ac:dyDescent="0.3">
      <c r="Q33" s="257" t="s">
        <v>67</v>
      </c>
      <c r="R33" s="257"/>
      <c r="S33" s="257"/>
      <c r="T33" s="257"/>
      <c r="U33" s="257"/>
      <c r="V33" s="257"/>
      <c r="W33" s="258">
        <v>3</v>
      </c>
      <c r="X33" s="258"/>
      <c r="Y33" s="258"/>
      <c r="Z33" s="266">
        <f t="shared" ref="Z33:Z35" si="2">W33/8</f>
        <v>0.375</v>
      </c>
      <c r="AA33" s="266"/>
      <c r="AB33" s="266"/>
    </row>
    <row r="34" spans="17:28" ht="15.6" x14ac:dyDescent="0.3">
      <c r="Q34" s="253" t="s">
        <v>68</v>
      </c>
      <c r="R34" s="253"/>
      <c r="S34" s="253"/>
      <c r="T34" s="253"/>
      <c r="U34" s="253"/>
      <c r="V34" s="253"/>
      <c r="W34" s="254">
        <v>5</v>
      </c>
      <c r="X34" s="254"/>
      <c r="Y34" s="254"/>
      <c r="Z34" s="321">
        <f t="shared" si="2"/>
        <v>0.625</v>
      </c>
      <c r="AA34" s="321"/>
      <c r="AB34" s="321"/>
    </row>
    <row r="35" spans="17:28" ht="15.6" x14ac:dyDescent="0.3">
      <c r="Q35" s="249" t="s">
        <v>69</v>
      </c>
      <c r="R35" s="249"/>
      <c r="S35" s="249"/>
      <c r="T35" s="249"/>
      <c r="U35" s="249"/>
      <c r="V35" s="249"/>
      <c r="W35" s="250">
        <v>0</v>
      </c>
      <c r="X35" s="250"/>
      <c r="Y35" s="250"/>
      <c r="Z35" s="323">
        <f t="shared" si="2"/>
        <v>0</v>
      </c>
      <c r="AA35" s="323"/>
      <c r="AB35" s="323"/>
    </row>
    <row r="36" spans="17:28" ht="15.6" x14ac:dyDescent="0.3">
      <c r="Q36" s="251" t="s">
        <v>70</v>
      </c>
      <c r="R36" s="251"/>
      <c r="S36" s="251"/>
      <c r="T36" s="251"/>
      <c r="U36" s="251"/>
      <c r="V36" s="251"/>
      <c r="W36" s="252">
        <f>SUM(W32:W35)</f>
        <v>8</v>
      </c>
      <c r="X36" s="252"/>
      <c r="Y36" s="252"/>
      <c r="Z36" s="248">
        <f>SUM(Z32:Z35)</f>
        <v>1</v>
      </c>
      <c r="AA36" s="252"/>
      <c r="AB36" s="252"/>
    </row>
    <row r="71" spans="5:15" x14ac:dyDescent="0.3">
      <c r="E71"/>
      <c r="F71"/>
      <c r="G71"/>
      <c r="H71"/>
      <c r="I71"/>
      <c r="J71"/>
      <c r="K71"/>
      <c r="L71"/>
      <c r="M71"/>
      <c r="N71"/>
      <c r="O71"/>
    </row>
    <row r="72" spans="5:15" x14ac:dyDescent="0.3">
      <c r="E72"/>
      <c r="F72"/>
      <c r="G72"/>
      <c r="H72"/>
      <c r="I72"/>
      <c r="J72"/>
      <c r="K72"/>
      <c r="L72"/>
      <c r="M72"/>
      <c r="N72"/>
      <c r="O72"/>
    </row>
    <row r="73" spans="5:15" x14ac:dyDescent="0.3">
      <c r="E73"/>
      <c r="F73"/>
      <c r="G73"/>
      <c r="H73"/>
      <c r="I73"/>
      <c r="J73"/>
      <c r="K73"/>
      <c r="L73"/>
      <c r="M73"/>
      <c r="N73"/>
      <c r="O73"/>
    </row>
    <row r="74" spans="5:15" x14ac:dyDescent="0.3">
      <c r="E74"/>
      <c r="F74"/>
      <c r="G74"/>
      <c r="H74"/>
      <c r="I74"/>
      <c r="J74"/>
      <c r="K74"/>
      <c r="L74"/>
      <c r="M74"/>
      <c r="N74"/>
      <c r="O74"/>
    </row>
    <row r="75" spans="5:15" x14ac:dyDescent="0.3">
      <c r="E75"/>
      <c r="F75"/>
      <c r="G75"/>
      <c r="H75"/>
      <c r="I75"/>
      <c r="J75"/>
      <c r="K75"/>
      <c r="L75"/>
      <c r="M75"/>
      <c r="N75"/>
      <c r="O75"/>
    </row>
  </sheetData>
  <mergeCells count="89">
    <mergeCell ref="C9:D9"/>
    <mergeCell ref="R9:V9"/>
    <mergeCell ref="C10:D10"/>
    <mergeCell ref="R10:V10"/>
    <mergeCell ref="R6:V6"/>
    <mergeCell ref="E7:F7"/>
    <mergeCell ref="G7:H7"/>
    <mergeCell ref="I7:J7"/>
    <mergeCell ref="K7:L7"/>
    <mergeCell ref="M7:N7"/>
    <mergeCell ref="B4:C8"/>
    <mergeCell ref="D4:D8"/>
    <mergeCell ref="E4:J4"/>
    <mergeCell ref="K4:N4"/>
    <mergeCell ref="O4:O8"/>
    <mergeCell ref="Q4:V5"/>
    <mergeCell ref="C11:D11"/>
    <mergeCell ref="R11:V11"/>
    <mergeCell ref="C12:D12"/>
    <mergeCell ref="Q14:X14"/>
    <mergeCell ref="C13:D13"/>
    <mergeCell ref="C19:D19"/>
    <mergeCell ref="Q25:V25"/>
    <mergeCell ref="Z15:AB15"/>
    <mergeCell ref="C14:D14"/>
    <mergeCell ref="C15:D15"/>
    <mergeCell ref="C16:D16"/>
    <mergeCell ref="Q24:V24"/>
    <mergeCell ref="W24:Y24"/>
    <mergeCell ref="Z24:AB24"/>
    <mergeCell ref="Z14:AA14"/>
    <mergeCell ref="W15:Y15"/>
    <mergeCell ref="W23:AB23"/>
    <mergeCell ref="Q23:V23"/>
    <mergeCell ref="C17:D17"/>
    <mergeCell ref="C18:D18"/>
    <mergeCell ref="C21:D21"/>
    <mergeCell ref="Z35:AB35"/>
    <mergeCell ref="Q32:V32"/>
    <mergeCell ref="W32:Y32"/>
    <mergeCell ref="Z32:AB32"/>
    <mergeCell ref="Q33:V33"/>
    <mergeCell ref="W33:Y33"/>
    <mergeCell ref="Z33:AB33"/>
    <mergeCell ref="B20:B21"/>
    <mergeCell ref="Q36:V36"/>
    <mergeCell ref="W36:Y36"/>
    <mergeCell ref="Z36:AB36"/>
    <mergeCell ref="B10:B11"/>
    <mergeCell ref="B12:B13"/>
    <mergeCell ref="B14:B15"/>
    <mergeCell ref="B18:B19"/>
    <mergeCell ref="C20:D20"/>
    <mergeCell ref="R12:V12"/>
    <mergeCell ref="R13:V13"/>
    <mergeCell ref="Q34:V34"/>
    <mergeCell ref="W34:Y34"/>
    <mergeCell ref="Z34:AB34"/>
    <mergeCell ref="Q35:V35"/>
    <mergeCell ref="W35:Y35"/>
    <mergeCell ref="Z25:AB25"/>
    <mergeCell ref="Q26:V26"/>
    <mergeCell ref="W26:Y26"/>
    <mergeCell ref="Z26:AB26"/>
    <mergeCell ref="Q29:V29"/>
    <mergeCell ref="W29:Y29"/>
    <mergeCell ref="Z29:AB29"/>
    <mergeCell ref="Q27:V27"/>
    <mergeCell ref="W27:Y27"/>
    <mergeCell ref="Z27:AB27"/>
    <mergeCell ref="Q28:V28"/>
    <mergeCell ref="W28:Y28"/>
    <mergeCell ref="Z28:AB28"/>
    <mergeCell ref="Z4:AC4"/>
    <mergeCell ref="Q3:AC3"/>
    <mergeCell ref="H24:H26"/>
    <mergeCell ref="I24:J25"/>
    <mergeCell ref="Q31:V31"/>
    <mergeCell ref="W31:AB31"/>
    <mergeCell ref="R8:V8"/>
    <mergeCell ref="B3:O3"/>
    <mergeCell ref="W4:Y4"/>
    <mergeCell ref="R7:V7"/>
    <mergeCell ref="E5:F6"/>
    <mergeCell ref="G5:H6"/>
    <mergeCell ref="I5:J6"/>
    <mergeCell ref="K5:L6"/>
    <mergeCell ref="M5:N6"/>
    <mergeCell ref="W25:Y25"/>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F0"/>
  </sheetPr>
  <dimension ref="B2:AC503"/>
  <sheetViews>
    <sheetView topLeftCell="A40" zoomScaleNormal="100" workbookViewId="0">
      <selection activeCell="Q4" sqref="Q4:V23"/>
    </sheetView>
  </sheetViews>
  <sheetFormatPr baseColWidth="10" defaultRowHeight="14.4" x14ac:dyDescent="0.3"/>
  <cols>
    <col min="1" max="1" width="4.88671875" customWidth="1"/>
    <col min="2" max="2" width="5" style="12" customWidth="1"/>
    <col min="3" max="3" width="28" customWidth="1"/>
    <col min="4" max="4" width="39.33203125" customWidth="1"/>
    <col min="5" max="14" width="10.6640625" style="32" customWidth="1"/>
    <col min="15" max="15" width="8.88671875" style="18" customWidth="1"/>
    <col min="16" max="16" width="5" style="18" customWidth="1"/>
    <col min="17" max="17" width="4.109375" customWidth="1"/>
    <col min="29" max="29" width="9.33203125" customWidth="1"/>
  </cols>
  <sheetData>
    <row r="2" spans="2:29" ht="15" customHeight="1" x14ac:dyDescent="0.3">
      <c r="C2" s="33"/>
    </row>
    <row r="3" spans="2:29" ht="44.25" customHeight="1" x14ac:dyDescent="0.3">
      <c r="B3" s="269" t="s">
        <v>986</v>
      </c>
      <c r="C3" s="269"/>
      <c r="D3" s="269"/>
      <c r="E3" s="269"/>
      <c r="F3" s="269"/>
      <c r="G3" s="269"/>
      <c r="H3" s="269"/>
      <c r="I3" s="269"/>
      <c r="J3" s="269"/>
      <c r="K3" s="269"/>
      <c r="L3" s="269"/>
      <c r="M3" s="269"/>
      <c r="N3" s="269"/>
      <c r="O3" s="269"/>
      <c r="P3" s="102"/>
      <c r="Q3" s="244" t="s">
        <v>544</v>
      </c>
      <c r="R3" s="245"/>
      <c r="S3" s="245"/>
      <c r="T3" s="245"/>
      <c r="U3" s="245"/>
      <c r="V3" s="245"/>
      <c r="W3" s="245"/>
      <c r="X3" s="245"/>
      <c r="Y3" s="245"/>
      <c r="Z3" s="245"/>
      <c r="AA3" s="245"/>
      <c r="AB3" s="245"/>
      <c r="AC3" s="245"/>
    </row>
    <row r="4" spans="2:29" ht="37.5" customHeight="1" x14ac:dyDescent="0.3">
      <c r="B4" s="270" t="s">
        <v>3</v>
      </c>
      <c r="C4" s="270"/>
      <c r="D4" s="273" t="s">
        <v>407</v>
      </c>
      <c r="E4" s="293" t="s">
        <v>410</v>
      </c>
      <c r="F4" s="294"/>
      <c r="G4" s="294"/>
      <c r="H4" s="294"/>
      <c r="I4" s="294"/>
      <c r="J4" s="294"/>
      <c r="K4" s="312" t="s">
        <v>409</v>
      </c>
      <c r="L4" s="313"/>
      <c r="M4" s="313"/>
      <c r="N4" s="314"/>
      <c r="O4" s="316" t="s">
        <v>408</v>
      </c>
      <c r="P4" s="103"/>
      <c r="Q4" s="305" t="s">
        <v>985</v>
      </c>
      <c r="R4" s="305"/>
      <c r="S4" s="305"/>
      <c r="T4" s="305"/>
      <c r="U4" s="305"/>
      <c r="V4" s="305"/>
      <c r="W4" s="304" t="s">
        <v>546</v>
      </c>
      <c r="X4" s="304"/>
      <c r="Y4" s="304"/>
      <c r="Z4" s="243" t="s">
        <v>59</v>
      </c>
      <c r="AA4" s="243"/>
      <c r="AB4" s="243"/>
      <c r="AC4" s="243"/>
    </row>
    <row r="5" spans="2:29" ht="39.9" customHeight="1" x14ac:dyDescent="0.3">
      <c r="B5" s="270"/>
      <c r="C5" s="270"/>
      <c r="D5" s="273"/>
      <c r="E5" s="295" t="s">
        <v>535</v>
      </c>
      <c r="F5" s="296"/>
      <c r="G5" s="306" t="s">
        <v>536</v>
      </c>
      <c r="H5" s="296"/>
      <c r="I5" s="306" t="s">
        <v>537</v>
      </c>
      <c r="J5" s="296"/>
      <c r="K5" s="308" t="s">
        <v>538</v>
      </c>
      <c r="L5" s="309"/>
      <c r="M5" s="308" t="s">
        <v>539</v>
      </c>
      <c r="N5" s="309"/>
      <c r="O5" s="275"/>
      <c r="P5" s="103"/>
      <c r="Q5" s="305"/>
      <c r="R5" s="305"/>
      <c r="S5" s="305"/>
      <c r="T5" s="305"/>
      <c r="U5" s="305"/>
      <c r="V5" s="305"/>
      <c r="W5" s="39" t="s">
        <v>82</v>
      </c>
      <c r="X5" s="39" t="s">
        <v>83</v>
      </c>
      <c r="Y5" s="116" t="s">
        <v>389</v>
      </c>
      <c r="Z5" s="37" t="s">
        <v>82</v>
      </c>
      <c r="AA5" s="37" t="s">
        <v>83</v>
      </c>
      <c r="AB5" s="25" t="s">
        <v>397</v>
      </c>
      <c r="AC5" s="25" t="s">
        <v>1124</v>
      </c>
    </row>
    <row r="6" spans="2:29" ht="39.9" customHeight="1" x14ac:dyDescent="0.3">
      <c r="B6" s="270"/>
      <c r="C6" s="270"/>
      <c r="D6" s="273"/>
      <c r="E6" s="297"/>
      <c r="F6" s="298"/>
      <c r="G6" s="307"/>
      <c r="H6" s="298"/>
      <c r="I6" s="307"/>
      <c r="J6" s="298"/>
      <c r="K6" s="310"/>
      <c r="L6" s="311"/>
      <c r="M6" s="310"/>
      <c r="N6" s="311"/>
      <c r="O6" s="275"/>
      <c r="P6" s="103"/>
      <c r="Q6" s="12">
        <v>17</v>
      </c>
      <c r="R6" s="272" t="s">
        <v>298</v>
      </c>
      <c r="S6" s="272"/>
      <c r="T6" s="272"/>
      <c r="U6" s="272"/>
      <c r="V6" s="272"/>
      <c r="W6" s="12">
        <v>2</v>
      </c>
      <c r="X6" s="12">
        <v>4</v>
      </c>
      <c r="Y6" s="43" t="s">
        <v>643</v>
      </c>
      <c r="Z6" s="6">
        <v>1</v>
      </c>
      <c r="AA6" s="12">
        <v>4</v>
      </c>
      <c r="AB6" s="43" t="s">
        <v>643</v>
      </c>
      <c r="AC6" s="6" t="s">
        <v>1126</v>
      </c>
    </row>
    <row r="7" spans="2:29" ht="31.5" customHeight="1" x14ac:dyDescent="0.3">
      <c r="B7" s="270"/>
      <c r="C7" s="270"/>
      <c r="D7" s="273"/>
      <c r="E7" s="299" t="s">
        <v>540</v>
      </c>
      <c r="F7" s="300"/>
      <c r="G7" s="299" t="s">
        <v>540</v>
      </c>
      <c r="H7" s="300"/>
      <c r="I7" s="299" t="s">
        <v>541</v>
      </c>
      <c r="J7" s="300"/>
      <c r="K7" s="299" t="s">
        <v>540</v>
      </c>
      <c r="L7" s="300"/>
      <c r="M7" s="299" t="s">
        <v>542</v>
      </c>
      <c r="N7" s="300"/>
      <c r="O7" s="275"/>
      <c r="P7" s="103"/>
      <c r="Q7" s="12">
        <v>18</v>
      </c>
      <c r="R7" s="272" t="s">
        <v>811</v>
      </c>
      <c r="S7" s="272"/>
      <c r="T7" s="272"/>
      <c r="U7" s="272"/>
      <c r="V7" s="272"/>
      <c r="W7" s="12">
        <v>3</v>
      </c>
      <c r="X7" s="12">
        <v>3</v>
      </c>
      <c r="Y7" s="43" t="s">
        <v>643</v>
      </c>
      <c r="Z7" s="6">
        <v>1</v>
      </c>
      <c r="AA7" s="12">
        <v>3</v>
      </c>
      <c r="AB7" s="42" t="s">
        <v>1128</v>
      </c>
      <c r="AC7" s="6" t="s">
        <v>1126</v>
      </c>
    </row>
    <row r="8" spans="2:29" ht="32.25" customHeight="1" thickBot="1" x14ac:dyDescent="0.35">
      <c r="B8" s="270"/>
      <c r="C8" s="271"/>
      <c r="D8" s="274"/>
      <c r="E8" s="34" t="s">
        <v>529</v>
      </c>
      <c r="F8" s="35" t="s">
        <v>83</v>
      </c>
      <c r="G8" s="35" t="s">
        <v>82</v>
      </c>
      <c r="H8" s="35" t="s">
        <v>83</v>
      </c>
      <c r="I8" s="35" t="s">
        <v>82</v>
      </c>
      <c r="J8" s="35" t="s">
        <v>83</v>
      </c>
      <c r="K8" s="35" t="s">
        <v>82</v>
      </c>
      <c r="L8" s="35" t="s">
        <v>83</v>
      </c>
      <c r="M8" s="35" t="s">
        <v>82</v>
      </c>
      <c r="N8" s="35" t="s">
        <v>83</v>
      </c>
      <c r="O8" s="275"/>
      <c r="P8" s="103"/>
      <c r="Q8" s="12">
        <v>19</v>
      </c>
      <c r="R8" s="272" t="s">
        <v>115</v>
      </c>
      <c r="S8" s="272"/>
      <c r="T8" s="272"/>
      <c r="U8" s="272"/>
      <c r="V8" s="272"/>
      <c r="W8" s="12">
        <v>2</v>
      </c>
      <c r="X8" s="12">
        <v>2</v>
      </c>
      <c r="Y8" s="44" t="s">
        <v>1129</v>
      </c>
      <c r="Z8" s="6">
        <v>1</v>
      </c>
      <c r="AA8" s="12">
        <v>2</v>
      </c>
      <c r="AB8" s="44" t="s">
        <v>1129</v>
      </c>
      <c r="AC8" s="6" t="s">
        <v>1126</v>
      </c>
    </row>
    <row r="9" spans="2:29" ht="30" customHeight="1" x14ac:dyDescent="0.3">
      <c r="B9" s="100">
        <v>17</v>
      </c>
      <c r="C9" s="290" t="s">
        <v>306</v>
      </c>
      <c r="D9" s="290"/>
      <c r="E9" s="36">
        <v>15</v>
      </c>
      <c r="F9" s="36"/>
      <c r="G9" s="36">
        <v>15</v>
      </c>
      <c r="H9" s="36"/>
      <c r="I9" s="36">
        <v>10</v>
      </c>
      <c r="J9" s="36"/>
      <c r="K9" s="36">
        <v>15</v>
      </c>
      <c r="L9" s="36"/>
      <c r="M9" s="36">
        <v>10</v>
      </c>
      <c r="N9" s="36"/>
      <c r="O9" s="40">
        <f>SUM(E9:N9)</f>
        <v>65</v>
      </c>
      <c r="P9" s="104"/>
      <c r="Q9" s="12">
        <v>20</v>
      </c>
      <c r="R9" s="301" t="s">
        <v>114</v>
      </c>
      <c r="S9" s="301"/>
      <c r="T9" s="301"/>
      <c r="U9" s="301"/>
      <c r="V9" s="301"/>
      <c r="W9" s="12">
        <v>2</v>
      </c>
      <c r="X9" s="12">
        <v>3</v>
      </c>
      <c r="Y9" s="42" t="s">
        <v>1128</v>
      </c>
      <c r="Z9" s="6">
        <v>1</v>
      </c>
      <c r="AA9" s="12">
        <v>3</v>
      </c>
      <c r="AB9" s="42" t="s">
        <v>1128</v>
      </c>
      <c r="AC9" s="6" t="s">
        <v>1126</v>
      </c>
    </row>
    <row r="10" spans="2:29" ht="30" customHeight="1" x14ac:dyDescent="0.3">
      <c r="B10" s="100">
        <v>18</v>
      </c>
      <c r="C10" s="289" t="s">
        <v>308</v>
      </c>
      <c r="D10" s="289"/>
      <c r="E10" s="38">
        <v>15</v>
      </c>
      <c r="F10" s="38"/>
      <c r="G10" s="38">
        <v>5</v>
      </c>
      <c r="H10" s="38"/>
      <c r="I10" s="38">
        <v>20</v>
      </c>
      <c r="J10" s="38"/>
      <c r="K10" s="38">
        <v>15</v>
      </c>
      <c r="L10" s="38"/>
      <c r="M10" s="38">
        <v>15</v>
      </c>
      <c r="N10" s="38"/>
      <c r="O10" s="40">
        <f t="shared" ref="O10:O41" si="0">SUM(E10:N10)</f>
        <v>70</v>
      </c>
      <c r="P10" s="104"/>
      <c r="Q10" s="12">
        <v>21</v>
      </c>
      <c r="R10" s="272" t="s">
        <v>117</v>
      </c>
      <c r="S10" s="272"/>
      <c r="T10" s="272"/>
      <c r="U10" s="272"/>
      <c r="V10" s="272"/>
      <c r="W10" s="12">
        <v>2</v>
      </c>
      <c r="X10" s="12">
        <v>3</v>
      </c>
      <c r="Y10" s="42" t="s">
        <v>1128</v>
      </c>
      <c r="Z10" s="6">
        <v>1</v>
      </c>
      <c r="AA10" s="12">
        <v>3</v>
      </c>
      <c r="AB10" s="42" t="s">
        <v>1128</v>
      </c>
      <c r="AC10" s="6" t="s">
        <v>1126</v>
      </c>
    </row>
    <row r="11" spans="2:29" ht="30" customHeight="1" x14ac:dyDescent="0.3">
      <c r="B11" s="338">
        <v>19</v>
      </c>
      <c r="C11" s="286" t="s">
        <v>960</v>
      </c>
      <c r="D11" s="286"/>
      <c r="E11" s="36">
        <v>15</v>
      </c>
      <c r="F11" s="36"/>
      <c r="G11" s="36">
        <v>15</v>
      </c>
      <c r="H11" s="36"/>
      <c r="I11" s="36">
        <v>25</v>
      </c>
      <c r="J11" s="36"/>
      <c r="K11" s="36">
        <v>15</v>
      </c>
      <c r="L11" s="36"/>
      <c r="M11" s="36">
        <v>25</v>
      </c>
      <c r="N11" s="36"/>
      <c r="O11" s="40">
        <f t="shared" si="0"/>
        <v>95</v>
      </c>
      <c r="P11" s="104"/>
      <c r="Q11" s="12">
        <v>22</v>
      </c>
      <c r="R11" s="272" t="s">
        <v>118</v>
      </c>
      <c r="S11" s="272"/>
      <c r="T11" s="272"/>
      <c r="U11" s="272"/>
      <c r="V11" s="272"/>
      <c r="W11" s="12">
        <v>2</v>
      </c>
      <c r="X11" s="12">
        <v>3</v>
      </c>
      <c r="Y11" s="42" t="s">
        <v>1128</v>
      </c>
      <c r="Z11" s="6">
        <v>1</v>
      </c>
      <c r="AA11" s="12">
        <v>3</v>
      </c>
      <c r="AB11" s="42" t="s">
        <v>1128</v>
      </c>
      <c r="AC11" s="6" t="s">
        <v>1126</v>
      </c>
    </row>
    <row r="12" spans="2:29" ht="30" customHeight="1" x14ac:dyDescent="0.3">
      <c r="B12" s="338"/>
      <c r="C12" s="286" t="s">
        <v>961</v>
      </c>
      <c r="D12" s="286"/>
      <c r="E12" s="36">
        <v>15</v>
      </c>
      <c r="F12" s="36"/>
      <c r="G12" s="36">
        <v>15</v>
      </c>
      <c r="H12" s="36"/>
      <c r="I12" s="36">
        <v>30</v>
      </c>
      <c r="J12" s="36"/>
      <c r="K12" s="36">
        <v>15</v>
      </c>
      <c r="L12" s="36"/>
      <c r="M12" s="36">
        <v>25</v>
      </c>
      <c r="N12" s="36"/>
      <c r="O12" s="40">
        <f t="shared" si="0"/>
        <v>100</v>
      </c>
      <c r="P12" s="104"/>
      <c r="Q12" s="12">
        <v>23</v>
      </c>
      <c r="R12" s="385" t="s">
        <v>116</v>
      </c>
      <c r="S12" s="386"/>
      <c r="T12" s="386"/>
      <c r="U12" s="386"/>
      <c r="V12" s="387"/>
      <c r="W12" s="12">
        <v>1</v>
      </c>
      <c r="X12" s="12">
        <v>3</v>
      </c>
      <c r="Y12" s="42" t="s">
        <v>1128</v>
      </c>
      <c r="Z12" s="6">
        <v>1</v>
      </c>
      <c r="AA12" s="12">
        <v>3</v>
      </c>
      <c r="AB12" s="42" t="s">
        <v>1128</v>
      </c>
      <c r="AC12" s="6" t="s">
        <v>1126</v>
      </c>
    </row>
    <row r="13" spans="2:29" ht="30" customHeight="1" x14ac:dyDescent="0.3">
      <c r="B13" s="338"/>
      <c r="C13" s="286" t="s">
        <v>962</v>
      </c>
      <c r="D13" s="286"/>
      <c r="E13" s="36">
        <v>15</v>
      </c>
      <c r="F13" s="36"/>
      <c r="G13" s="36">
        <v>15</v>
      </c>
      <c r="H13" s="36"/>
      <c r="I13" s="36">
        <v>25</v>
      </c>
      <c r="J13" s="36"/>
      <c r="K13" s="36">
        <v>15</v>
      </c>
      <c r="L13" s="36"/>
      <c r="M13" s="36">
        <v>15</v>
      </c>
      <c r="N13" s="36"/>
      <c r="O13" s="40">
        <f t="shared" si="0"/>
        <v>85</v>
      </c>
      <c r="P13" s="104"/>
      <c r="Q13" s="12">
        <v>24</v>
      </c>
      <c r="R13" s="301" t="s">
        <v>120</v>
      </c>
      <c r="S13" s="301"/>
      <c r="T13" s="301"/>
      <c r="U13" s="301"/>
      <c r="V13" s="301"/>
      <c r="W13" s="12">
        <v>1</v>
      </c>
      <c r="X13" s="12">
        <v>4</v>
      </c>
      <c r="Y13" s="43" t="s">
        <v>643</v>
      </c>
      <c r="Z13" s="6">
        <v>1</v>
      </c>
      <c r="AA13" s="12">
        <v>4</v>
      </c>
      <c r="AB13" s="43" t="s">
        <v>643</v>
      </c>
      <c r="AC13" s="6" t="s">
        <v>1126</v>
      </c>
    </row>
    <row r="14" spans="2:29" ht="30" customHeight="1" x14ac:dyDescent="0.3">
      <c r="B14" s="338"/>
      <c r="C14" s="286" t="s">
        <v>963</v>
      </c>
      <c r="D14" s="286"/>
      <c r="E14" s="36">
        <v>15</v>
      </c>
      <c r="F14" s="36"/>
      <c r="G14" s="36">
        <v>15</v>
      </c>
      <c r="H14" s="36"/>
      <c r="I14" s="36">
        <v>25</v>
      </c>
      <c r="J14" s="36"/>
      <c r="K14" s="36">
        <v>15</v>
      </c>
      <c r="L14" s="36"/>
      <c r="M14" s="36">
        <v>20</v>
      </c>
      <c r="N14" s="36"/>
      <c r="O14" s="40">
        <f t="shared" si="0"/>
        <v>90</v>
      </c>
      <c r="P14" s="104"/>
      <c r="Q14" s="12">
        <v>25</v>
      </c>
      <c r="R14" s="301" t="s">
        <v>119</v>
      </c>
      <c r="S14" s="301"/>
      <c r="T14" s="301"/>
      <c r="U14" s="301"/>
      <c r="V14" s="301"/>
      <c r="W14" s="12">
        <v>1</v>
      </c>
      <c r="X14" s="12">
        <v>2</v>
      </c>
      <c r="Y14" s="44" t="s">
        <v>1129</v>
      </c>
      <c r="Z14" s="6">
        <v>1</v>
      </c>
      <c r="AA14" s="12">
        <v>2</v>
      </c>
      <c r="AB14" s="44" t="s">
        <v>1129</v>
      </c>
      <c r="AC14" s="6" t="s">
        <v>1126</v>
      </c>
    </row>
    <row r="15" spans="2:29" ht="30" customHeight="1" x14ac:dyDescent="0.3">
      <c r="B15" s="338"/>
      <c r="C15" s="286" t="s">
        <v>964</v>
      </c>
      <c r="D15" s="286"/>
      <c r="E15" s="36">
        <v>15</v>
      </c>
      <c r="F15" s="36"/>
      <c r="G15" s="36">
        <v>15</v>
      </c>
      <c r="H15" s="36"/>
      <c r="I15" s="36">
        <v>10</v>
      </c>
      <c r="J15" s="36"/>
      <c r="K15" s="36">
        <v>15</v>
      </c>
      <c r="L15" s="36"/>
      <c r="M15" s="36">
        <v>15</v>
      </c>
      <c r="N15" s="36"/>
      <c r="O15" s="40">
        <f t="shared" si="0"/>
        <v>70</v>
      </c>
      <c r="P15" s="104"/>
      <c r="Q15" s="12">
        <v>26</v>
      </c>
      <c r="R15" s="354" t="s">
        <v>322</v>
      </c>
      <c r="S15" s="355"/>
      <c r="T15" s="355"/>
      <c r="U15" s="355"/>
      <c r="V15" s="356"/>
      <c r="W15" s="12">
        <v>2</v>
      </c>
      <c r="X15" s="12">
        <v>4</v>
      </c>
      <c r="Y15" s="43" t="s">
        <v>643</v>
      </c>
      <c r="Z15" s="6">
        <v>2</v>
      </c>
      <c r="AA15" s="12">
        <v>4</v>
      </c>
      <c r="AB15" s="43" t="s">
        <v>643</v>
      </c>
      <c r="AC15" s="6" t="s">
        <v>1127</v>
      </c>
    </row>
    <row r="16" spans="2:29" ht="34.5" customHeight="1" x14ac:dyDescent="0.3">
      <c r="B16" s="100">
        <v>20</v>
      </c>
      <c r="C16" s="289" t="s">
        <v>819</v>
      </c>
      <c r="D16" s="289"/>
      <c r="E16" s="38">
        <v>15</v>
      </c>
      <c r="F16" s="38"/>
      <c r="G16" s="38">
        <v>15</v>
      </c>
      <c r="H16" s="38"/>
      <c r="I16" s="38">
        <v>25</v>
      </c>
      <c r="J16" s="38"/>
      <c r="K16" s="38">
        <v>15</v>
      </c>
      <c r="L16" s="38"/>
      <c r="M16" s="38">
        <v>20</v>
      </c>
      <c r="N16" s="38"/>
      <c r="O16" s="40">
        <f t="shared" si="0"/>
        <v>90</v>
      </c>
      <c r="P16" s="104"/>
      <c r="Q16" s="12">
        <v>27</v>
      </c>
      <c r="R16" s="354" t="s">
        <v>124</v>
      </c>
      <c r="S16" s="355"/>
      <c r="T16" s="355"/>
      <c r="U16" s="355"/>
      <c r="V16" s="356"/>
      <c r="W16" s="12">
        <v>3</v>
      </c>
      <c r="X16" s="12">
        <v>3</v>
      </c>
      <c r="Y16" s="43" t="s">
        <v>643</v>
      </c>
      <c r="Z16" s="6">
        <v>2</v>
      </c>
      <c r="AA16" s="12">
        <v>3</v>
      </c>
      <c r="AB16" s="42" t="s">
        <v>1128</v>
      </c>
      <c r="AC16" s="6" t="s">
        <v>1126</v>
      </c>
    </row>
    <row r="17" spans="2:29" ht="33.75" customHeight="1" x14ac:dyDescent="0.3">
      <c r="B17" s="100">
        <v>21</v>
      </c>
      <c r="C17" s="390" t="s">
        <v>313</v>
      </c>
      <c r="D17" s="390"/>
      <c r="E17" s="36">
        <v>15</v>
      </c>
      <c r="F17" s="36"/>
      <c r="G17" s="36">
        <v>15</v>
      </c>
      <c r="H17" s="36"/>
      <c r="I17" s="36">
        <v>25</v>
      </c>
      <c r="J17" s="36"/>
      <c r="K17" s="36">
        <v>15</v>
      </c>
      <c r="L17" s="36"/>
      <c r="M17" s="36">
        <v>25</v>
      </c>
      <c r="N17" s="36"/>
      <c r="O17" s="40">
        <f t="shared" si="0"/>
        <v>95</v>
      </c>
      <c r="P17" s="104"/>
      <c r="Q17" s="12">
        <v>28</v>
      </c>
      <c r="R17" s="354" t="s">
        <v>329</v>
      </c>
      <c r="S17" s="355"/>
      <c r="T17" s="355"/>
      <c r="U17" s="355"/>
      <c r="V17" s="356"/>
      <c r="W17" s="12">
        <v>1</v>
      </c>
      <c r="X17" s="12">
        <v>2</v>
      </c>
      <c r="Y17" s="44" t="s">
        <v>1129</v>
      </c>
      <c r="Z17" s="6">
        <v>1</v>
      </c>
      <c r="AA17" s="12">
        <v>2</v>
      </c>
      <c r="AB17" s="44" t="s">
        <v>1129</v>
      </c>
      <c r="AC17" s="6" t="s">
        <v>1126</v>
      </c>
    </row>
    <row r="18" spans="2:29" ht="30" customHeight="1" x14ac:dyDescent="0.3">
      <c r="B18" s="100">
        <v>22</v>
      </c>
      <c r="C18" s="289" t="s">
        <v>821</v>
      </c>
      <c r="D18" s="289"/>
      <c r="E18" s="38">
        <v>15</v>
      </c>
      <c r="F18" s="38"/>
      <c r="G18" s="38">
        <v>15</v>
      </c>
      <c r="H18" s="38"/>
      <c r="I18" s="38">
        <v>25</v>
      </c>
      <c r="J18" s="38"/>
      <c r="K18" s="38">
        <v>15</v>
      </c>
      <c r="L18" s="38"/>
      <c r="M18" s="38">
        <v>25</v>
      </c>
      <c r="N18" s="38"/>
      <c r="O18" s="40">
        <f t="shared" si="0"/>
        <v>95</v>
      </c>
      <c r="P18" s="104"/>
      <c r="Q18" s="12">
        <v>29</v>
      </c>
      <c r="R18" s="354" t="s">
        <v>332</v>
      </c>
      <c r="S18" s="355"/>
      <c r="T18" s="355"/>
      <c r="U18" s="355"/>
      <c r="V18" s="356"/>
      <c r="W18" s="12">
        <v>1</v>
      </c>
      <c r="X18" s="12">
        <v>3</v>
      </c>
      <c r="Y18" s="42" t="s">
        <v>1128</v>
      </c>
      <c r="Z18" s="6">
        <v>1</v>
      </c>
      <c r="AA18" s="12">
        <v>3</v>
      </c>
      <c r="AB18" s="42" t="s">
        <v>1128</v>
      </c>
      <c r="AC18" s="6" t="s">
        <v>1126</v>
      </c>
    </row>
    <row r="19" spans="2:29" ht="40.5" customHeight="1" x14ac:dyDescent="0.3">
      <c r="B19" s="351">
        <v>23</v>
      </c>
      <c r="C19" s="286" t="s">
        <v>965</v>
      </c>
      <c r="D19" s="286"/>
      <c r="E19" s="36">
        <v>15</v>
      </c>
      <c r="F19" s="36"/>
      <c r="G19" s="36">
        <v>15</v>
      </c>
      <c r="H19" s="36"/>
      <c r="I19" s="36">
        <v>20</v>
      </c>
      <c r="J19" s="36"/>
      <c r="K19" s="36">
        <v>15</v>
      </c>
      <c r="L19" s="36"/>
      <c r="M19" s="36">
        <v>30</v>
      </c>
      <c r="N19" s="36"/>
      <c r="O19" s="40">
        <f t="shared" si="0"/>
        <v>95</v>
      </c>
      <c r="P19" s="104"/>
      <c r="Q19" s="12">
        <v>30</v>
      </c>
      <c r="R19" s="354" t="s">
        <v>840</v>
      </c>
      <c r="S19" s="355"/>
      <c r="T19" s="355"/>
      <c r="U19" s="355"/>
      <c r="V19" s="356"/>
      <c r="W19" s="12">
        <v>1</v>
      </c>
      <c r="X19" s="12">
        <v>3</v>
      </c>
      <c r="Y19" s="42" t="s">
        <v>1128</v>
      </c>
      <c r="Z19" s="6">
        <v>1</v>
      </c>
      <c r="AA19" s="12">
        <v>3</v>
      </c>
      <c r="AB19" s="42" t="s">
        <v>1128</v>
      </c>
      <c r="AC19" s="6" t="s">
        <v>1126</v>
      </c>
    </row>
    <row r="20" spans="2:29" ht="38.25" customHeight="1" x14ac:dyDescent="0.3">
      <c r="B20" s="352"/>
      <c r="C20" s="388" t="s">
        <v>967</v>
      </c>
      <c r="D20" s="389"/>
      <c r="E20" s="36">
        <v>15</v>
      </c>
      <c r="F20" s="36"/>
      <c r="G20" s="36">
        <v>15</v>
      </c>
      <c r="H20" s="36"/>
      <c r="I20" s="36">
        <v>20</v>
      </c>
      <c r="J20" s="36"/>
      <c r="K20" s="36">
        <v>15</v>
      </c>
      <c r="L20" s="36"/>
      <c r="M20" s="36">
        <v>25</v>
      </c>
      <c r="N20" s="36"/>
      <c r="O20" s="40">
        <f t="shared" si="0"/>
        <v>90</v>
      </c>
      <c r="Q20" s="12">
        <v>31</v>
      </c>
      <c r="R20" s="354" t="s">
        <v>846</v>
      </c>
      <c r="S20" s="355"/>
      <c r="T20" s="355"/>
      <c r="U20" s="355"/>
      <c r="V20" s="356"/>
      <c r="W20" s="12">
        <v>1</v>
      </c>
      <c r="X20" s="12">
        <v>3</v>
      </c>
      <c r="Y20" s="42" t="s">
        <v>1128</v>
      </c>
      <c r="Z20" s="6">
        <v>1</v>
      </c>
      <c r="AA20" s="12">
        <v>3</v>
      </c>
      <c r="AB20" s="42" t="s">
        <v>1128</v>
      </c>
      <c r="AC20" s="6" t="s">
        <v>1126</v>
      </c>
    </row>
    <row r="21" spans="2:29" ht="30" customHeight="1" x14ac:dyDescent="0.3">
      <c r="B21" s="353"/>
      <c r="C21" s="349" t="s">
        <v>966</v>
      </c>
      <c r="D21" s="350"/>
      <c r="E21" s="36">
        <v>15</v>
      </c>
      <c r="F21" s="36"/>
      <c r="G21" s="36">
        <v>15</v>
      </c>
      <c r="H21" s="36"/>
      <c r="I21" s="36">
        <v>20</v>
      </c>
      <c r="J21" s="36"/>
      <c r="K21" s="36">
        <v>15</v>
      </c>
      <c r="L21" s="36"/>
      <c r="M21" s="36">
        <v>25</v>
      </c>
      <c r="N21" s="36"/>
      <c r="O21" s="40">
        <f t="shared" si="0"/>
        <v>90</v>
      </c>
      <c r="Q21" s="12">
        <v>32</v>
      </c>
      <c r="R21" s="272" t="s">
        <v>959</v>
      </c>
      <c r="S21" s="272"/>
      <c r="T21" s="272"/>
      <c r="U21" s="272"/>
      <c r="V21" s="272"/>
      <c r="W21" s="12">
        <v>1</v>
      </c>
      <c r="X21" s="12">
        <v>3</v>
      </c>
      <c r="Y21" s="42" t="s">
        <v>1128</v>
      </c>
      <c r="Z21" s="6">
        <v>1</v>
      </c>
      <c r="AA21" s="12">
        <v>3</v>
      </c>
      <c r="AB21" s="42" t="s">
        <v>1128</v>
      </c>
      <c r="AC21" s="6" t="s">
        <v>1126</v>
      </c>
    </row>
    <row r="22" spans="2:29" ht="28.5" customHeight="1" x14ac:dyDescent="0.3">
      <c r="B22" s="351">
        <v>24</v>
      </c>
      <c r="C22" s="345" t="s">
        <v>968</v>
      </c>
      <c r="D22" s="346"/>
      <c r="E22" s="38">
        <v>15</v>
      </c>
      <c r="F22" s="38"/>
      <c r="G22" s="38">
        <v>15</v>
      </c>
      <c r="H22" s="38"/>
      <c r="I22" s="38">
        <v>20</v>
      </c>
      <c r="J22" s="38"/>
      <c r="K22" s="38">
        <v>15</v>
      </c>
      <c r="L22" s="38"/>
      <c r="M22" s="38">
        <v>30</v>
      </c>
      <c r="N22" s="38"/>
      <c r="O22" s="40">
        <f t="shared" si="0"/>
        <v>95</v>
      </c>
      <c r="P22"/>
      <c r="Q22" s="12">
        <v>33</v>
      </c>
      <c r="R22" s="272" t="s">
        <v>795</v>
      </c>
      <c r="S22" s="272"/>
      <c r="T22" s="272"/>
      <c r="U22" s="272"/>
      <c r="V22" s="272"/>
      <c r="W22" s="12">
        <v>1</v>
      </c>
      <c r="X22" s="12">
        <v>1</v>
      </c>
      <c r="Y22" s="44" t="s">
        <v>1129</v>
      </c>
      <c r="Z22" s="6">
        <v>1</v>
      </c>
      <c r="AA22" s="12">
        <v>1</v>
      </c>
      <c r="AB22" s="44" t="s">
        <v>1129</v>
      </c>
      <c r="AC22" s="6" t="s">
        <v>1126</v>
      </c>
    </row>
    <row r="23" spans="2:29" ht="30" customHeight="1" x14ac:dyDescent="0.3">
      <c r="B23" s="353"/>
      <c r="C23" s="345" t="s">
        <v>969</v>
      </c>
      <c r="D23" s="346"/>
      <c r="E23" s="138">
        <v>15</v>
      </c>
      <c r="F23" s="38"/>
      <c r="G23" s="138">
        <v>15</v>
      </c>
      <c r="H23" s="38"/>
      <c r="I23" s="138">
        <v>20</v>
      </c>
      <c r="J23" s="38"/>
      <c r="K23" s="138">
        <v>15</v>
      </c>
      <c r="L23" s="38"/>
      <c r="M23" s="138">
        <v>25</v>
      </c>
      <c r="N23" s="38"/>
      <c r="O23" s="40">
        <f t="shared" si="0"/>
        <v>90</v>
      </c>
      <c r="P23"/>
      <c r="Q23" s="12">
        <v>34</v>
      </c>
      <c r="R23" s="272" t="s">
        <v>131</v>
      </c>
      <c r="S23" s="272"/>
      <c r="T23" s="272"/>
      <c r="U23" s="272"/>
      <c r="V23" s="272"/>
      <c r="W23" s="12">
        <v>2</v>
      </c>
      <c r="X23" s="12">
        <v>5</v>
      </c>
      <c r="Y23" s="115" t="s">
        <v>640</v>
      </c>
      <c r="Z23" s="6">
        <v>1</v>
      </c>
      <c r="AA23" s="12">
        <v>5</v>
      </c>
      <c r="AB23" s="15" t="s">
        <v>643</v>
      </c>
      <c r="AC23" s="6" t="s">
        <v>1126</v>
      </c>
    </row>
    <row r="24" spans="2:29" ht="30" customHeight="1" x14ac:dyDescent="0.3">
      <c r="B24" s="351">
        <v>25</v>
      </c>
      <c r="C24" s="349" t="s">
        <v>1102</v>
      </c>
      <c r="D24" s="350"/>
      <c r="E24" s="36">
        <v>15</v>
      </c>
      <c r="F24" s="36"/>
      <c r="G24" s="36">
        <v>15</v>
      </c>
      <c r="H24" s="36"/>
      <c r="I24" s="36">
        <v>25</v>
      </c>
      <c r="J24" s="36"/>
      <c r="K24" s="36">
        <v>15</v>
      </c>
      <c r="L24" s="36"/>
      <c r="M24" s="36">
        <v>25</v>
      </c>
      <c r="N24" s="36"/>
      <c r="O24" s="40">
        <f t="shared" si="0"/>
        <v>95</v>
      </c>
      <c r="P24"/>
      <c r="Q24" s="302"/>
      <c r="R24" s="302"/>
      <c r="S24" s="302"/>
      <c r="T24" s="302"/>
      <c r="U24" s="302"/>
      <c r="V24" s="302"/>
      <c r="W24" s="302"/>
      <c r="X24" s="302"/>
      <c r="Y24" s="112"/>
      <c r="Z24" s="302"/>
      <c r="AA24" s="302"/>
      <c r="AB24" s="22"/>
      <c r="AC24" s="22"/>
    </row>
    <row r="25" spans="2:29" ht="30" customHeight="1" x14ac:dyDescent="0.3">
      <c r="B25" s="352"/>
      <c r="C25" s="349" t="s">
        <v>1103</v>
      </c>
      <c r="D25" s="350"/>
      <c r="E25" s="36">
        <v>15</v>
      </c>
      <c r="F25" s="36"/>
      <c r="G25" s="36">
        <v>15</v>
      </c>
      <c r="H25" s="36"/>
      <c r="I25" s="36">
        <v>25</v>
      </c>
      <c r="J25" s="36"/>
      <c r="K25" s="36">
        <v>15</v>
      </c>
      <c r="L25" s="36"/>
      <c r="M25" s="36">
        <v>25</v>
      </c>
      <c r="N25" s="36"/>
      <c r="O25" s="40">
        <f t="shared" si="0"/>
        <v>95</v>
      </c>
      <c r="P25"/>
      <c r="W25" s="303"/>
      <c r="X25" s="303"/>
      <c r="Y25" s="303"/>
      <c r="Z25" s="292"/>
      <c r="AA25" s="292"/>
      <c r="AB25" s="292"/>
    </row>
    <row r="26" spans="2:29" ht="30" customHeight="1" x14ac:dyDescent="0.3">
      <c r="B26" s="352"/>
      <c r="C26" s="349" t="s">
        <v>1104</v>
      </c>
      <c r="D26" s="350"/>
      <c r="E26" s="36">
        <v>15</v>
      </c>
      <c r="F26" s="36"/>
      <c r="G26" s="36">
        <v>15</v>
      </c>
      <c r="H26" s="36"/>
      <c r="I26" s="36">
        <v>25</v>
      </c>
      <c r="J26" s="36"/>
      <c r="K26" s="36">
        <v>15</v>
      </c>
      <c r="L26" s="36"/>
      <c r="M26" s="36">
        <v>25</v>
      </c>
      <c r="N26" s="36"/>
      <c r="O26" s="40">
        <f t="shared" si="0"/>
        <v>95</v>
      </c>
      <c r="P26"/>
    </row>
    <row r="27" spans="2:29" ht="28.5" customHeight="1" x14ac:dyDescent="0.3">
      <c r="B27" s="353"/>
      <c r="C27" s="349" t="s">
        <v>970</v>
      </c>
      <c r="D27" s="350"/>
      <c r="E27" s="36">
        <v>15</v>
      </c>
      <c r="F27" s="36"/>
      <c r="G27" s="36">
        <v>15</v>
      </c>
      <c r="H27" s="36"/>
      <c r="I27" s="36">
        <v>25</v>
      </c>
      <c r="J27" s="36"/>
      <c r="K27" s="36">
        <v>15</v>
      </c>
      <c r="L27" s="36"/>
      <c r="M27" s="36">
        <v>30</v>
      </c>
      <c r="N27" s="36"/>
      <c r="O27" s="40">
        <f t="shared" si="0"/>
        <v>100</v>
      </c>
    </row>
    <row r="28" spans="2:29" ht="30" customHeight="1" x14ac:dyDescent="0.3">
      <c r="B28" s="100">
        <v>26</v>
      </c>
      <c r="C28" s="345" t="s">
        <v>324</v>
      </c>
      <c r="D28" s="346"/>
      <c r="E28" s="138">
        <v>15</v>
      </c>
      <c r="F28" s="138"/>
      <c r="G28" s="138">
        <v>10</v>
      </c>
      <c r="H28" s="138"/>
      <c r="I28" s="138">
        <v>10</v>
      </c>
      <c r="J28" s="138"/>
      <c r="K28" s="138">
        <v>15</v>
      </c>
      <c r="L28" s="138"/>
      <c r="M28" s="138">
        <v>5</v>
      </c>
      <c r="N28" s="38"/>
      <c r="O28" s="40">
        <f t="shared" si="0"/>
        <v>55</v>
      </c>
      <c r="R28" s="242" t="s">
        <v>1123</v>
      </c>
      <c r="S28" s="241" t="s">
        <v>1122</v>
      </c>
      <c r="T28" s="241"/>
    </row>
    <row r="29" spans="2:29" ht="30" customHeight="1" x14ac:dyDescent="0.3">
      <c r="B29" s="100">
        <v>27</v>
      </c>
      <c r="C29" s="349" t="s">
        <v>835</v>
      </c>
      <c r="D29" s="350"/>
      <c r="E29" s="36">
        <v>15</v>
      </c>
      <c r="F29" s="36"/>
      <c r="G29" s="36">
        <v>15</v>
      </c>
      <c r="H29" s="36"/>
      <c r="I29" s="36">
        <v>25</v>
      </c>
      <c r="J29" s="36"/>
      <c r="K29" s="36">
        <v>15</v>
      </c>
      <c r="L29" s="36"/>
      <c r="M29" s="36">
        <v>25</v>
      </c>
      <c r="N29" s="36"/>
      <c r="O29" s="40">
        <f t="shared" si="0"/>
        <v>95</v>
      </c>
      <c r="R29" s="242"/>
      <c r="S29" s="241"/>
      <c r="T29" s="241"/>
    </row>
    <row r="30" spans="2:29" ht="30" customHeight="1" x14ac:dyDescent="0.3">
      <c r="B30" s="100">
        <v>28</v>
      </c>
      <c r="C30" s="345" t="s">
        <v>749</v>
      </c>
      <c r="D30" s="346"/>
      <c r="E30" s="38">
        <v>15</v>
      </c>
      <c r="F30" s="38"/>
      <c r="G30" s="38">
        <v>15</v>
      </c>
      <c r="H30" s="38"/>
      <c r="I30" s="38">
        <v>25</v>
      </c>
      <c r="J30" s="38"/>
      <c r="K30" s="38">
        <v>15</v>
      </c>
      <c r="L30" s="38"/>
      <c r="M30" s="38">
        <v>25</v>
      </c>
      <c r="N30" s="38"/>
      <c r="O30" s="40">
        <f t="shared" si="0"/>
        <v>95</v>
      </c>
      <c r="R30" s="242"/>
      <c r="S30" s="139" t="s">
        <v>1120</v>
      </c>
      <c r="T30" s="139" t="s">
        <v>1121</v>
      </c>
    </row>
    <row r="31" spans="2:29" ht="30" customHeight="1" x14ac:dyDescent="0.3">
      <c r="B31" s="100">
        <v>29</v>
      </c>
      <c r="C31" s="349" t="s">
        <v>334</v>
      </c>
      <c r="D31" s="350"/>
      <c r="E31" s="36">
        <v>15</v>
      </c>
      <c r="F31" s="36"/>
      <c r="G31" s="36">
        <v>15</v>
      </c>
      <c r="H31" s="36"/>
      <c r="I31" s="36">
        <v>25</v>
      </c>
      <c r="J31" s="36"/>
      <c r="K31" s="36">
        <v>15</v>
      </c>
      <c r="L31" s="36"/>
      <c r="M31" s="36">
        <v>15</v>
      </c>
      <c r="N31" s="36"/>
      <c r="O31" s="40">
        <f t="shared" si="0"/>
        <v>85</v>
      </c>
      <c r="R31" s="1" t="s">
        <v>1117</v>
      </c>
      <c r="S31" s="12">
        <v>0</v>
      </c>
      <c r="T31" s="12">
        <v>0</v>
      </c>
    </row>
    <row r="32" spans="2:29" ht="30" customHeight="1" x14ac:dyDescent="0.3">
      <c r="B32" s="100">
        <v>30</v>
      </c>
      <c r="C32" s="345" t="s">
        <v>971</v>
      </c>
      <c r="D32" s="346"/>
      <c r="E32" s="38">
        <v>15</v>
      </c>
      <c r="F32" s="38"/>
      <c r="G32" s="38">
        <v>15</v>
      </c>
      <c r="H32" s="38"/>
      <c r="I32" s="38">
        <v>25</v>
      </c>
      <c r="J32" s="38"/>
      <c r="K32" s="38">
        <v>15</v>
      </c>
      <c r="L32" s="38"/>
      <c r="M32" s="38">
        <v>25</v>
      </c>
      <c r="N32" s="38"/>
      <c r="O32" s="40">
        <f t="shared" si="0"/>
        <v>95</v>
      </c>
      <c r="R32" s="1" t="s">
        <v>1119</v>
      </c>
      <c r="S32" s="12">
        <v>1</v>
      </c>
      <c r="T32" s="12">
        <v>1</v>
      </c>
    </row>
    <row r="33" spans="2:28" ht="51.75" customHeight="1" x14ac:dyDescent="0.3">
      <c r="B33" s="100">
        <v>31</v>
      </c>
      <c r="C33" s="349" t="s">
        <v>130</v>
      </c>
      <c r="D33" s="350"/>
      <c r="E33" s="137">
        <v>15</v>
      </c>
      <c r="F33" s="137"/>
      <c r="G33" s="137">
        <v>15</v>
      </c>
      <c r="H33" s="137"/>
      <c r="I33" s="137">
        <v>25</v>
      </c>
      <c r="J33" s="137"/>
      <c r="K33" s="137">
        <v>15</v>
      </c>
      <c r="L33" s="137"/>
      <c r="M33" s="137">
        <v>15</v>
      </c>
      <c r="N33" s="36"/>
      <c r="O33" s="40">
        <f t="shared" si="0"/>
        <v>85</v>
      </c>
      <c r="R33" s="1" t="s">
        <v>1118</v>
      </c>
      <c r="S33" s="12">
        <v>2</v>
      </c>
      <c r="T33" s="12">
        <v>2</v>
      </c>
    </row>
    <row r="34" spans="2:28" ht="30" customHeight="1" x14ac:dyDescent="0.3">
      <c r="B34" s="351">
        <v>32</v>
      </c>
      <c r="C34" s="345" t="s">
        <v>972</v>
      </c>
      <c r="D34" s="346"/>
      <c r="E34" s="138">
        <v>15</v>
      </c>
      <c r="F34" s="138"/>
      <c r="G34" s="138">
        <v>15</v>
      </c>
      <c r="H34" s="138"/>
      <c r="I34" s="138">
        <v>25</v>
      </c>
      <c r="J34" s="138"/>
      <c r="K34" s="138">
        <v>15</v>
      </c>
      <c r="L34" s="138"/>
      <c r="M34" s="138">
        <v>15</v>
      </c>
      <c r="N34" s="38"/>
      <c r="O34" s="40">
        <f t="shared" si="0"/>
        <v>85</v>
      </c>
    </row>
    <row r="35" spans="2:28" ht="30" customHeight="1" x14ac:dyDescent="0.3">
      <c r="B35" s="352"/>
      <c r="C35" s="345" t="s">
        <v>973</v>
      </c>
      <c r="D35" s="346"/>
      <c r="E35" s="138">
        <v>15</v>
      </c>
      <c r="F35" s="138"/>
      <c r="G35" s="138">
        <v>15</v>
      </c>
      <c r="H35" s="138"/>
      <c r="I35" s="138">
        <v>25</v>
      </c>
      <c r="J35" s="138"/>
      <c r="K35" s="138">
        <v>15</v>
      </c>
      <c r="L35" s="138"/>
      <c r="M35" s="138">
        <v>15</v>
      </c>
      <c r="N35" s="38"/>
      <c r="O35" s="40">
        <f t="shared" si="0"/>
        <v>85</v>
      </c>
    </row>
    <row r="36" spans="2:28" ht="30" customHeight="1" x14ac:dyDescent="0.3">
      <c r="B36" s="353"/>
      <c r="C36" s="345" t="s">
        <v>974</v>
      </c>
      <c r="D36" s="346"/>
      <c r="E36" s="38">
        <v>15</v>
      </c>
      <c r="F36" s="38"/>
      <c r="G36" s="38">
        <v>5</v>
      </c>
      <c r="H36" s="38"/>
      <c r="I36" s="38">
        <v>5</v>
      </c>
      <c r="J36" s="38"/>
      <c r="K36" s="38">
        <v>10</v>
      </c>
      <c r="L36" s="38"/>
      <c r="M36" s="38">
        <v>10</v>
      </c>
      <c r="N36" s="38"/>
      <c r="O36" s="40">
        <f t="shared" si="0"/>
        <v>45</v>
      </c>
    </row>
    <row r="37" spans="2:28" ht="30" customHeight="1" x14ac:dyDescent="0.3">
      <c r="B37" s="100">
        <v>33</v>
      </c>
      <c r="C37" s="349" t="s">
        <v>853</v>
      </c>
      <c r="D37" s="350"/>
      <c r="E37" s="137">
        <v>15</v>
      </c>
      <c r="F37" s="137"/>
      <c r="G37" s="137">
        <v>15</v>
      </c>
      <c r="H37" s="137"/>
      <c r="I37" s="137">
        <v>25</v>
      </c>
      <c r="J37" s="137"/>
      <c r="K37" s="137">
        <v>15</v>
      </c>
      <c r="L37" s="137"/>
      <c r="M37" s="137">
        <v>15</v>
      </c>
      <c r="N37" s="36"/>
      <c r="O37" s="40">
        <f t="shared" si="0"/>
        <v>85</v>
      </c>
    </row>
    <row r="38" spans="2:28" ht="30" customHeight="1" x14ac:dyDescent="0.3">
      <c r="B38" s="338">
        <v>34</v>
      </c>
      <c r="C38" s="348" t="s">
        <v>975</v>
      </c>
      <c r="D38" s="348"/>
      <c r="E38" s="38">
        <v>15</v>
      </c>
      <c r="F38" s="38"/>
      <c r="G38" s="38">
        <v>15</v>
      </c>
      <c r="H38" s="38"/>
      <c r="I38" s="38">
        <v>20</v>
      </c>
      <c r="J38" s="38"/>
      <c r="K38" s="38">
        <v>15</v>
      </c>
      <c r="L38" s="38"/>
      <c r="M38" s="38">
        <v>30</v>
      </c>
      <c r="N38" s="38"/>
      <c r="O38" s="40">
        <f t="shared" si="0"/>
        <v>95</v>
      </c>
    </row>
    <row r="39" spans="2:28" ht="30" customHeight="1" x14ac:dyDescent="0.3">
      <c r="B39" s="338"/>
      <c r="C39" s="348" t="s">
        <v>1105</v>
      </c>
      <c r="D39" s="348"/>
      <c r="E39" s="38">
        <v>15</v>
      </c>
      <c r="F39" s="38"/>
      <c r="G39" s="38">
        <v>15</v>
      </c>
      <c r="H39" s="38"/>
      <c r="I39" s="38">
        <v>20</v>
      </c>
      <c r="J39" s="38"/>
      <c r="K39" s="38">
        <v>15</v>
      </c>
      <c r="L39" s="38"/>
      <c r="M39" s="38">
        <v>30</v>
      </c>
      <c r="N39" s="38"/>
      <c r="O39" s="40">
        <f t="shared" si="0"/>
        <v>95</v>
      </c>
    </row>
    <row r="40" spans="2:28" ht="30" customHeight="1" x14ac:dyDescent="0.3">
      <c r="B40" s="338"/>
      <c r="C40" s="348" t="s">
        <v>976</v>
      </c>
      <c r="D40" s="348"/>
      <c r="E40" s="38">
        <v>15</v>
      </c>
      <c r="F40" s="38"/>
      <c r="G40" s="38">
        <v>15</v>
      </c>
      <c r="H40" s="38"/>
      <c r="I40" s="38">
        <v>20</v>
      </c>
      <c r="J40" s="38"/>
      <c r="K40" s="38">
        <v>15</v>
      </c>
      <c r="L40" s="38"/>
      <c r="M40" s="38">
        <v>30</v>
      </c>
      <c r="N40" s="38"/>
      <c r="O40" s="40">
        <f t="shared" si="0"/>
        <v>95</v>
      </c>
    </row>
    <row r="41" spans="2:28" ht="30" customHeight="1" x14ac:dyDescent="0.3">
      <c r="B41" s="338"/>
      <c r="C41" s="348" t="s">
        <v>977</v>
      </c>
      <c r="D41" s="348"/>
      <c r="E41" s="38">
        <v>15</v>
      </c>
      <c r="F41" s="38"/>
      <c r="G41" s="38">
        <v>15</v>
      </c>
      <c r="H41" s="38"/>
      <c r="I41" s="38">
        <v>25</v>
      </c>
      <c r="J41" s="38"/>
      <c r="K41" s="38">
        <v>15</v>
      </c>
      <c r="L41" s="38"/>
      <c r="M41" s="38">
        <v>30</v>
      </c>
      <c r="N41" s="38"/>
      <c r="O41" s="40">
        <f t="shared" si="0"/>
        <v>100</v>
      </c>
    </row>
    <row r="42" spans="2:28" ht="30" customHeight="1" x14ac:dyDescent="0.3">
      <c r="B42" s="111"/>
      <c r="C42" s="347"/>
      <c r="D42" s="347"/>
      <c r="E42" s="112"/>
      <c r="F42" s="112"/>
      <c r="G42" s="112"/>
      <c r="H42" s="112"/>
      <c r="I42" s="112"/>
      <c r="J42" s="112"/>
      <c r="K42" s="112"/>
      <c r="L42" s="112"/>
      <c r="M42" s="112"/>
      <c r="N42" s="112"/>
      <c r="O42" s="104"/>
      <c r="W42" s="260" t="s">
        <v>938</v>
      </c>
      <c r="X42" s="260"/>
      <c r="Y42" s="260"/>
      <c r="Z42" s="260"/>
      <c r="AA42" s="260"/>
      <c r="AB42" s="260"/>
    </row>
    <row r="43" spans="2:28" ht="30" customHeight="1" x14ac:dyDescent="0.3">
      <c r="B43" s="111"/>
      <c r="C43" s="384"/>
      <c r="D43" s="384"/>
      <c r="E43" s="112"/>
      <c r="F43" s="112"/>
      <c r="G43" s="112"/>
      <c r="H43" s="112"/>
      <c r="I43" s="112"/>
      <c r="J43" s="112"/>
      <c r="K43" s="112"/>
      <c r="L43" s="112"/>
      <c r="M43" s="112"/>
      <c r="N43" s="112"/>
      <c r="O43" s="104"/>
      <c r="Q43" s="276" t="s">
        <v>63</v>
      </c>
      <c r="R43" s="277"/>
      <c r="S43" s="277"/>
      <c r="T43" s="277"/>
      <c r="U43" s="277"/>
      <c r="V43" s="278"/>
      <c r="W43" s="276" t="s">
        <v>940</v>
      </c>
      <c r="X43" s="277"/>
      <c r="Y43" s="278"/>
      <c r="Z43" s="276" t="s">
        <v>956</v>
      </c>
      <c r="AA43" s="277"/>
      <c r="AB43" s="278"/>
    </row>
    <row r="44" spans="2:28" ht="17.399999999999999" x14ac:dyDescent="0.3">
      <c r="B44" s="113"/>
      <c r="C44" s="384"/>
      <c r="D44" s="384"/>
      <c r="E44" s="112"/>
      <c r="F44" s="112"/>
      <c r="G44" s="112"/>
      <c r="H44" s="112"/>
      <c r="I44" s="112"/>
      <c r="J44" s="112"/>
      <c r="K44" s="112"/>
      <c r="L44" s="112"/>
      <c r="M44" s="112"/>
      <c r="N44" s="112"/>
      <c r="O44" s="114"/>
      <c r="Q44" s="375" t="s">
        <v>66</v>
      </c>
      <c r="R44" s="376"/>
      <c r="S44" s="376"/>
      <c r="T44" s="376"/>
      <c r="U44" s="376"/>
      <c r="V44" s="377"/>
      <c r="W44" s="378">
        <v>4</v>
      </c>
      <c r="X44" s="379"/>
      <c r="Y44" s="380"/>
      <c r="Z44" s="381">
        <f>W44/W48</f>
        <v>0.22222222222222221</v>
      </c>
      <c r="AA44" s="382"/>
      <c r="AB44" s="383"/>
    </row>
    <row r="45" spans="2:28" ht="15.6" x14ac:dyDescent="0.3">
      <c r="B45" s="21"/>
      <c r="Q45" s="372" t="s">
        <v>67</v>
      </c>
      <c r="R45" s="373"/>
      <c r="S45" s="373"/>
      <c r="T45" s="373"/>
      <c r="U45" s="373"/>
      <c r="V45" s="374"/>
      <c r="W45" s="357">
        <v>8</v>
      </c>
      <c r="X45" s="358"/>
      <c r="Y45" s="359"/>
      <c r="Z45" s="360">
        <f>W45/18</f>
        <v>0.44444444444444442</v>
      </c>
      <c r="AA45" s="361"/>
      <c r="AB45" s="362"/>
    </row>
    <row r="46" spans="2:28" ht="15.6" x14ac:dyDescent="0.3">
      <c r="B46" s="21"/>
      <c r="Q46" s="253" t="s">
        <v>68</v>
      </c>
      <c r="R46" s="253"/>
      <c r="S46" s="253"/>
      <c r="T46" s="253"/>
      <c r="U46" s="253"/>
      <c r="V46" s="253"/>
      <c r="W46" s="254">
        <v>5</v>
      </c>
      <c r="X46" s="254"/>
      <c r="Y46" s="254"/>
      <c r="Z46" s="363">
        <f t="shared" ref="Z46:Z47" si="1">W46/18</f>
        <v>0.27777777777777779</v>
      </c>
      <c r="AA46" s="364"/>
      <c r="AB46" s="365"/>
    </row>
    <row r="47" spans="2:28" ht="15.6" x14ac:dyDescent="0.3">
      <c r="B47" s="21"/>
      <c r="Q47" s="366" t="s">
        <v>69</v>
      </c>
      <c r="R47" s="367"/>
      <c r="S47" s="367"/>
      <c r="T47" s="367"/>
      <c r="U47" s="367"/>
      <c r="V47" s="368"/>
      <c r="W47" s="250">
        <v>1</v>
      </c>
      <c r="X47" s="250"/>
      <c r="Y47" s="250"/>
      <c r="Z47" s="369">
        <f t="shared" si="1"/>
        <v>5.5555555555555552E-2</v>
      </c>
      <c r="AA47" s="370"/>
      <c r="AB47" s="371"/>
    </row>
    <row r="48" spans="2:28" ht="15.6" x14ac:dyDescent="0.3">
      <c r="B48" s="21"/>
      <c r="Q48" s="251" t="s">
        <v>70</v>
      </c>
      <c r="R48" s="251"/>
      <c r="S48" s="251"/>
      <c r="T48" s="251"/>
      <c r="U48" s="251"/>
      <c r="V48" s="251"/>
      <c r="W48" s="252">
        <f>SUM(W44:Y47)</f>
        <v>18</v>
      </c>
      <c r="X48" s="252"/>
      <c r="Y48" s="252"/>
      <c r="Z48" s="248">
        <f>SUM(Z44:AB47)</f>
        <v>1</v>
      </c>
      <c r="AA48" s="252"/>
      <c r="AB48" s="252"/>
    </row>
    <row r="49" spans="2:28" x14ac:dyDescent="0.3">
      <c r="B49" s="21"/>
    </row>
    <row r="50" spans="2:28" ht="15.6" x14ac:dyDescent="0.3">
      <c r="B50" s="21"/>
      <c r="Q50" s="259"/>
      <c r="R50" s="259"/>
      <c r="S50" s="259"/>
      <c r="T50" s="259"/>
      <c r="U50" s="259"/>
      <c r="V50" s="259"/>
      <c r="W50" s="260" t="s">
        <v>939</v>
      </c>
      <c r="X50" s="260"/>
      <c r="Y50" s="260"/>
      <c r="Z50" s="260"/>
      <c r="AA50" s="260"/>
      <c r="AB50" s="260"/>
    </row>
    <row r="51" spans="2:28" ht="15.6" x14ac:dyDescent="0.3">
      <c r="B51" s="21"/>
      <c r="Q51" s="255" t="s">
        <v>66</v>
      </c>
      <c r="R51" s="255"/>
      <c r="S51" s="255"/>
      <c r="T51" s="255"/>
      <c r="U51" s="255"/>
      <c r="V51" s="255"/>
      <c r="W51" s="256">
        <v>4</v>
      </c>
      <c r="X51" s="256"/>
      <c r="Y51" s="256"/>
      <c r="Z51" s="265">
        <f>W51/18</f>
        <v>0.22222222222222221</v>
      </c>
      <c r="AA51" s="265"/>
      <c r="AB51" s="265"/>
    </row>
    <row r="52" spans="2:28" ht="15.6" x14ac:dyDescent="0.3">
      <c r="B52" s="21"/>
      <c r="Q52" s="257" t="s">
        <v>67</v>
      </c>
      <c r="R52" s="257"/>
      <c r="S52" s="257"/>
      <c r="T52" s="257"/>
      <c r="U52" s="257"/>
      <c r="V52" s="257"/>
      <c r="W52" s="258">
        <v>10</v>
      </c>
      <c r="X52" s="258"/>
      <c r="Y52" s="258"/>
      <c r="Z52" s="266">
        <f t="shared" ref="Z52:Z54" si="2">W52/18</f>
        <v>0.55555555555555558</v>
      </c>
      <c r="AA52" s="266"/>
      <c r="AB52" s="266"/>
    </row>
    <row r="53" spans="2:28" ht="15.6" x14ac:dyDescent="0.3">
      <c r="B53" s="21"/>
      <c r="Q53" s="253" t="s">
        <v>68</v>
      </c>
      <c r="R53" s="253"/>
      <c r="S53" s="253"/>
      <c r="T53" s="253"/>
      <c r="U53" s="253"/>
      <c r="V53" s="253"/>
      <c r="W53" s="254">
        <v>4</v>
      </c>
      <c r="X53" s="254"/>
      <c r="Y53" s="254"/>
      <c r="Z53" s="321">
        <f t="shared" si="2"/>
        <v>0.22222222222222221</v>
      </c>
      <c r="AA53" s="321"/>
      <c r="AB53" s="321"/>
    </row>
    <row r="54" spans="2:28" ht="15.6" x14ac:dyDescent="0.3">
      <c r="B54" s="21"/>
      <c r="Q54" s="249" t="s">
        <v>69</v>
      </c>
      <c r="R54" s="249"/>
      <c r="S54" s="249"/>
      <c r="T54" s="249"/>
      <c r="U54" s="249"/>
      <c r="V54" s="249"/>
      <c r="W54" s="250">
        <v>0</v>
      </c>
      <c r="X54" s="250"/>
      <c r="Y54" s="250"/>
      <c r="Z54" s="323">
        <f t="shared" si="2"/>
        <v>0</v>
      </c>
      <c r="AA54" s="323"/>
      <c r="AB54" s="323"/>
    </row>
    <row r="55" spans="2:28" ht="15.6" x14ac:dyDescent="0.3">
      <c r="B55" s="21"/>
      <c r="Q55" s="251" t="s">
        <v>70</v>
      </c>
      <c r="R55" s="251"/>
      <c r="S55" s="251"/>
      <c r="T55" s="251"/>
      <c r="U55" s="251"/>
      <c r="V55" s="251"/>
      <c r="W55" s="252">
        <f>SUM(W51:W54)</f>
        <v>18</v>
      </c>
      <c r="X55" s="252"/>
      <c r="Y55" s="252"/>
      <c r="Z55" s="248">
        <f>SUM(Z51:Z54)</f>
        <v>1</v>
      </c>
      <c r="AA55" s="252"/>
      <c r="AB55" s="252"/>
    </row>
    <row r="56" spans="2:28" x14ac:dyDescent="0.3">
      <c r="B56" s="21"/>
    </row>
    <row r="57" spans="2:28" x14ac:dyDescent="0.3">
      <c r="B57" s="21"/>
    </row>
    <row r="58" spans="2:28" x14ac:dyDescent="0.3">
      <c r="B58" s="21"/>
    </row>
    <row r="59" spans="2:28" x14ac:dyDescent="0.3">
      <c r="B59" s="21"/>
    </row>
    <row r="60" spans="2:28" x14ac:dyDescent="0.3">
      <c r="B60" s="21"/>
    </row>
    <row r="61" spans="2:28" x14ac:dyDescent="0.3">
      <c r="B61" s="21"/>
    </row>
    <row r="62" spans="2:28" x14ac:dyDescent="0.3">
      <c r="B62" s="21"/>
    </row>
    <row r="63" spans="2:28" x14ac:dyDescent="0.3">
      <c r="B63" s="21"/>
      <c r="E63"/>
      <c r="F63"/>
      <c r="G63"/>
      <c r="H63"/>
      <c r="I63"/>
      <c r="J63"/>
      <c r="K63"/>
      <c r="L63"/>
      <c r="M63"/>
      <c r="N63"/>
      <c r="O63"/>
    </row>
    <row r="64" spans="2:28" x14ac:dyDescent="0.3">
      <c r="B64" s="21"/>
      <c r="E64"/>
      <c r="F64"/>
      <c r="G64"/>
      <c r="H64"/>
      <c r="I64"/>
      <c r="J64"/>
      <c r="K64"/>
      <c r="L64"/>
      <c r="M64"/>
      <c r="N64"/>
      <c r="O64"/>
    </row>
    <row r="65" spans="2:15" x14ac:dyDescent="0.3">
      <c r="B65" s="21"/>
      <c r="E65"/>
      <c r="F65"/>
      <c r="G65"/>
      <c r="H65"/>
      <c r="I65"/>
      <c r="J65"/>
      <c r="K65"/>
      <c r="L65"/>
      <c r="M65"/>
      <c r="N65"/>
      <c r="O65"/>
    </row>
    <row r="66" spans="2:15" x14ac:dyDescent="0.3">
      <c r="B66" s="21"/>
      <c r="E66"/>
      <c r="F66"/>
      <c r="G66"/>
      <c r="H66"/>
      <c r="I66"/>
      <c r="J66"/>
      <c r="K66"/>
      <c r="L66"/>
      <c r="M66"/>
      <c r="N66"/>
      <c r="O66"/>
    </row>
    <row r="67" spans="2:15" x14ac:dyDescent="0.3">
      <c r="B67" s="21"/>
      <c r="E67"/>
      <c r="F67"/>
      <c r="G67"/>
      <c r="H67"/>
      <c r="I67"/>
      <c r="J67"/>
      <c r="K67"/>
      <c r="L67"/>
      <c r="M67"/>
      <c r="N67"/>
      <c r="O67"/>
    </row>
    <row r="68" spans="2:15" x14ac:dyDescent="0.3">
      <c r="B68" s="21"/>
    </row>
    <row r="69" spans="2:15" x14ac:dyDescent="0.3">
      <c r="B69" s="21"/>
    </row>
    <row r="70" spans="2:15" x14ac:dyDescent="0.3">
      <c r="B70" s="21"/>
    </row>
    <row r="71" spans="2:15" x14ac:dyDescent="0.3">
      <c r="B71" s="21"/>
    </row>
    <row r="72" spans="2:15" x14ac:dyDescent="0.3">
      <c r="B72" s="21"/>
    </row>
    <row r="73" spans="2:15" x14ac:dyDescent="0.3">
      <c r="B73" s="21"/>
    </row>
    <row r="74" spans="2:15" x14ac:dyDescent="0.3">
      <c r="B74" s="21"/>
    </row>
    <row r="75" spans="2:15" x14ac:dyDescent="0.3">
      <c r="B75" s="21"/>
    </row>
    <row r="76" spans="2:15" x14ac:dyDescent="0.3">
      <c r="B76" s="21"/>
    </row>
    <row r="77" spans="2:15" x14ac:dyDescent="0.3">
      <c r="B77" s="21"/>
    </row>
    <row r="78" spans="2:15" x14ac:dyDescent="0.3">
      <c r="B78" s="21"/>
    </row>
    <row r="79" spans="2:15" x14ac:dyDescent="0.3">
      <c r="B79" s="21"/>
    </row>
    <row r="80" spans="2:15" x14ac:dyDescent="0.3">
      <c r="B80" s="21"/>
    </row>
    <row r="81" spans="2:2" x14ac:dyDescent="0.3">
      <c r="B81" s="21"/>
    </row>
    <row r="82" spans="2:2" x14ac:dyDescent="0.3">
      <c r="B82" s="21"/>
    </row>
    <row r="83" spans="2:2" x14ac:dyDescent="0.3">
      <c r="B83" s="21"/>
    </row>
    <row r="84" spans="2:2" x14ac:dyDescent="0.3">
      <c r="B84" s="21"/>
    </row>
    <row r="85" spans="2:2" x14ac:dyDescent="0.3">
      <c r="B85" s="21"/>
    </row>
    <row r="86" spans="2:2" x14ac:dyDescent="0.3">
      <c r="B86" s="21"/>
    </row>
    <row r="87" spans="2:2" x14ac:dyDescent="0.3">
      <c r="B87" s="21"/>
    </row>
    <row r="88" spans="2:2" x14ac:dyDescent="0.3">
      <c r="B88" s="21"/>
    </row>
    <row r="89" spans="2:2" x14ac:dyDescent="0.3">
      <c r="B89" s="21"/>
    </row>
    <row r="90" spans="2:2" x14ac:dyDescent="0.3">
      <c r="B90" s="21"/>
    </row>
    <row r="91" spans="2:2" x14ac:dyDescent="0.3">
      <c r="B91" s="21"/>
    </row>
    <row r="92" spans="2:2" x14ac:dyDescent="0.3">
      <c r="B92" s="21"/>
    </row>
    <row r="93" spans="2:2" x14ac:dyDescent="0.3">
      <c r="B93" s="21"/>
    </row>
    <row r="94" spans="2:2" x14ac:dyDescent="0.3">
      <c r="B94" s="21"/>
    </row>
    <row r="95" spans="2:2" x14ac:dyDescent="0.3">
      <c r="B95" s="21"/>
    </row>
    <row r="96" spans="2:2" x14ac:dyDescent="0.3">
      <c r="B96" s="21"/>
    </row>
    <row r="97" spans="2:2" x14ac:dyDescent="0.3">
      <c r="B97" s="21"/>
    </row>
    <row r="98" spans="2:2" x14ac:dyDescent="0.3">
      <c r="B98" s="21"/>
    </row>
    <row r="99" spans="2:2" x14ac:dyDescent="0.3">
      <c r="B99" s="21"/>
    </row>
    <row r="100" spans="2:2" x14ac:dyDescent="0.3">
      <c r="B100" s="21"/>
    </row>
    <row r="101" spans="2:2" x14ac:dyDescent="0.3">
      <c r="B101" s="21"/>
    </row>
    <row r="102" spans="2:2" x14ac:dyDescent="0.3">
      <c r="B102" s="21"/>
    </row>
    <row r="103" spans="2:2" x14ac:dyDescent="0.3">
      <c r="B103" s="21"/>
    </row>
    <row r="104" spans="2:2" x14ac:dyDescent="0.3">
      <c r="B104" s="21"/>
    </row>
    <row r="105" spans="2:2" x14ac:dyDescent="0.3">
      <c r="B105" s="21"/>
    </row>
    <row r="106" spans="2:2" x14ac:dyDescent="0.3">
      <c r="B106" s="21"/>
    </row>
    <row r="107" spans="2:2" x14ac:dyDescent="0.3">
      <c r="B107" s="21"/>
    </row>
    <row r="108" spans="2:2" x14ac:dyDescent="0.3">
      <c r="B108" s="21"/>
    </row>
    <row r="109" spans="2:2" x14ac:dyDescent="0.3">
      <c r="B109" s="21"/>
    </row>
    <row r="110" spans="2:2" x14ac:dyDescent="0.3">
      <c r="B110" s="21"/>
    </row>
    <row r="111" spans="2:2" x14ac:dyDescent="0.3">
      <c r="B111" s="21"/>
    </row>
    <row r="112" spans="2:2" x14ac:dyDescent="0.3">
      <c r="B112" s="21"/>
    </row>
    <row r="113" spans="2:2" x14ac:dyDescent="0.3">
      <c r="B113" s="21"/>
    </row>
    <row r="114" spans="2:2" x14ac:dyDescent="0.3">
      <c r="B114" s="21"/>
    </row>
    <row r="115" spans="2:2" x14ac:dyDescent="0.3">
      <c r="B115" s="21"/>
    </row>
    <row r="116" spans="2:2" x14ac:dyDescent="0.3">
      <c r="B116" s="21"/>
    </row>
    <row r="117" spans="2:2" x14ac:dyDescent="0.3">
      <c r="B117" s="21"/>
    </row>
    <row r="118" spans="2:2" x14ac:dyDescent="0.3">
      <c r="B118" s="21"/>
    </row>
    <row r="119" spans="2:2" x14ac:dyDescent="0.3">
      <c r="B119" s="21"/>
    </row>
    <row r="120" spans="2:2" x14ac:dyDescent="0.3">
      <c r="B120" s="21"/>
    </row>
    <row r="121" spans="2:2" x14ac:dyDescent="0.3">
      <c r="B121" s="21"/>
    </row>
    <row r="122" spans="2:2" x14ac:dyDescent="0.3">
      <c r="B122" s="21"/>
    </row>
    <row r="123" spans="2:2" x14ac:dyDescent="0.3">
      <c r="B123" s="21"/>
    </row>
    <row r="124" spans="2:2" x14ac:dyDescent="0.3">
      <c r="B124" s="21"/>
    </row>
    <row r="125" spans="2:2" x14ac:dyDescent="0.3">
      <c r="B125" s="21"/>
    </row>
    <row r="126" spans="2:2" x14ac:dyDescent="0.3">
      <c r="B126" s="21"/>
    </row>
    <row r="127" spans="2:2" x14ac:dyDescent="0.3">
      <c r="B127" s="21"/>
    </row>
    <row r="128" spans="2:2" x14ac:dyDescent="0.3">
      <c r="B128" s="21"/>
    </row>
    <row r="129" spans="2:2" x14ac:dyDescent="0.3">
      <c r="B129" s="21"/>
    </row>
    <row r="130" spans="2:2" x14ac:dyDescent="0.3">
      <c r="B130" s="21"/>
    </row>
    <row r="131" spans="2:2" x14ac:dyDescent="0.3">
      <c r="B131" s="21"/>
    </row>
    <row r="132" spans="2:2" x14ac:dyDescent="0.3">
      <c r="B132" s="21"/>
    </row>
    <row r="133" spans="2:2" x14ac:dyDescent="0.3">
      <c r="B133" s="21"/>
    </row>
    <row r="134" spans="2:2" x14ac:dyDescent="0.3">
      <c r="B134" s="21"/>
    </row>
    <row r="135" spans="2:2" x14ac:dyDescent="0.3">
      <c r="B135" s="21"/>
    </row>
    <row r="136" spans="2:2" x14ac:dyDescent="0.3">
      <c r="B136" s="21"/>
    </row>
    <row r="137" spans="2:2" x14ac:dyDescent="0.3">
      <c r="B137" s="21"/>
    </row>
    <row r="138" spans="2:2" x14ac:dyDescent="0.3">
      <c r="B138" s="21"/>
    </row>
    <row r="139" spans="2:2" x14ac:dyDescent="0.3">
      <c r="B139" s="21"/>
    </row>
    <row r="140" spans="2:2" x14ac:dyDescent="0.3">
      <c r="B140" s="21"/>
    </row>
    <row r="141" spans="2:2" x14ac:dyDescent="0.3">
      <c r="B141" s="21"/>
    </row>
    <row r="142" spans="2:2" x14ac:dyDescent="0.3">
      <c r="B142" s="21"/>
    </row>
    <row r="143" spans="2:2" x14ac:dyDescent="0.3">
      <c r="B143" s="21"/>
    </row>
    <row r="144" spans="2:2" x14ac:dyDescent="0.3">
      <c r="B144" s="21"/>
    </row>
    <row r="145" spans="2:2" x14ac:dyDescent="0.3">
      <c r="B145" s="21"/>
    </row>
    <row r="146" spans="2:2" x14ac:dyDescent="0.3">
      <c r="B146" s="21"/>
    </row>
    <row r="147" spans="2:2" x14ac:dyDescent="0.3">
      <c r="B147" s="21"/>
    </row>
    <row r="148" spans="2:2" x14ac:dyDescent="0.3">
      <c r="B148" s="21"/>
    </row>
    <row r="149" spans="2:2" x14ac:dyDescent="0.3">
      <c r="B149" s="21"/>
    </row>
    <row r="150" spans="2:2" x14ac:dyDescent="0.3">
      <c r="B150" s="21"/>
    </row>
    <row r="151" spans="2:2" x14ac:dyDescent="0.3">
      <c r="B151" s="21"/>
    </row>
    <row r="152" spans="2:2" x14ac:dyDescent="0.3">
      <c r="B152" s="21"/>
    </row>
    <row r="153" spans="2:2" x14ac:dyDescent="0.3">
      <c r="B153" s="21"/>
    </row>
    <row r="154" spans="2:2" x14ac:dyDescent="0.3">
      <c r="B154" s="21"/>
    </row>
    <row r="155" spans="2:2" x14ac:dyDescent="0.3">
      <c r="B155" s="21"/>
    </row>
    <row r="156" spans="2:2" x14ac:dyDescent="0.3">
      <c r="B156" s="21"/>
    </row>
    <row r="157" spans="2:2" x14ac:dyDescent="0.3">
      <c r="B157" s="21"/>
    </row>
    <row r="158" spans="2:2" x14ac:dyDescent="0.3">
      <c r="B158" s="21"/>
    </row>
    <row r="159" spans="2:2" x14ac:dyDescent="0.3">
      <c r="B159" s="21"/>
    </row>
    <row r="160" spans="2:2" x14ac:dyDescent="0.3">
      <c r="B160" s="21"/>
    </row>
    <row r="161" spans="2:2" x14ac:dyDescent="0.3">
      <c r="B161" s="21"/>
    </row>
    <row r="162" spans="2:2" x14ac:dyDescent="0.3">
      <c r="B162" s="21"/>
    </row>
    <row r="163" spans="2:2" x14ac:dyDescent="0.3">
      <c r="B163" s="21"/>
    </row>
    <row r="164" spans="2:2" x14ac:dyDescent="0.3">
      <c r="B164" s="21"/>
    </row>
    <row r="165" spans="2:2" x14ac:dyDescent="0.3">
      <c r="B165" s="21"/>
    </row>
    <row r="166" spans="2:2" x14ac:dyDescent="0.3">
      <c r="B166" s="21"/>
    </row>
    <row r="167" spans="2:2" x14ac:dyDescent="0.3">
      <c r="B167" s="21"/>
    </row>
    <row r="168" spans="2:2" x14ac:dyDescent="0.3">
      <c r="B168" s="21"/>
    </row>
    <row r="169" spans="2:2" x14ac:dyDescent="0.3">
      <c r="B169" s="21"/>
    </row>
    <row r="170" spans="2:2" x14ac:dyDescent="0.3">
      <c r="B170" s="21"/>
    </row>
    <row r="171" spans="2:2" x14ac:dyDescent="0.3">
      <c r="B171" s="21"/>
    </row>
    <row r="172" spans="2:2" x14ac:dyDescent="0.3">
      <c r="B172" s="21"/>
    </row>
    <row r="173" spans="2:2" x14ac:dyDescent="0.3">
      <c r="B173" s="21"/>
    </row>
    <row r="174" spans="2:2" x14ac:dyDescent="0.3">
      <c r="B174" s="21"/>
    </row>
    <row r="175" spans="2:2" x14ac:dyDescent="0.3">
      <c r="B175" s="21"/>
    </row>
    <row r="176" spans="2:2" x14ac:dyDescent="0.3">
      <c r="B176" s="21"/>
    </row>
    <row r="177" spans="2:2" x14ac:dyDescent="0.3">
      <c r="B177" s="21"/>
    </row>
    <row r="178" spans="2:2" x14ac:dyDescent="0.3">
      <c r="B178" s="21"/>
    </row>
    <row r="179" spans="2:2" x14ac:dyDescent="0.3">
      <c r="B179" s="21"/>
    </row>
    <row r="180" spans="2:2" x14ac:dyDescent="0.3">
      <c r="B180" s="21"/>
    </row>
    <row r="181" spans="2:2" x14ac:dyDescent="0.3">
      <c r="B181" s="21"/>
    </row>
    <row r="182" spans="2:2" x14ac:dyDescent="0.3">
      <c r="B182" s="21"/>
    </row>
    <row r="183" spans="2:2" x14ac:dyDescent="0.3">
      <c r="B183" s="21"/>
    </row>
    <row r="184" spans="2:2" x14ac:dyDescent="0.3">
      <c r="B184" s="21"/>
    </row>
    <row r="185" spans="2:2" x14ac:dyDescent="0.3">
      <c r="B185" s="21"/>
    </row>
    <row r="186" spans="2:2" x14ac:dyDescent="0.3">
      <c r="B186" s="21"/>
    </row>
    <row r="187" spans="2:2" x14ac:dyDescent="0.3">
      <c r="B187" s="21"/>
    </row>
    <row r="188" spans="2:2" x14ac:dyDescent="0.3">
      <c r="B188" s="21"/>
    </row>
    <row r="189" spans="2:2" x14ac:dyDescent="0.3">
      <c r="B189" s="21"/>
    </row>
    <row r="190" spans="2:2" x14ac:dyDescent="0.3">
      <c r="B190" s="21"/>
    </row>
    <row r="191" spans="2:2" x14ac:dyDescent="0.3">
      <c r="B191" s="21"/>
    </row>
    <row r="192" spans="2:2" x14ac:dyDescent="0.3">
      <c r="B192" s="21"/>
    </row>
    <row r="193" spans="2:2" x14ac:dyDescent="0.3">
      <c r="B193" s="21"/>
    </row>
    <row r="194" spans="2:2" x14ac:dyDescent="0.3">
      <c r="B194" s="21"/>
    </row>
    <row r="195" spans="2:2" x14ac:dyDescent="0.3">
      <c r="B195" s="21"/>
    </row>
    <row r="196" spans="2:2" x14ac:dyDescent="0.3">
      <c r="B196" s="21"/>
    </row>
    <row r="197" spans="2:2" x14ac:dyDescent="0.3">
      <c r="B197" s="21"/>
    </row>
    <row r="198" spans="2:2" x14ac:dyDescent="0.3">
      <c r="B198" s="21"/>
    </row>
    <row r="199" spans="2:2" x14ac:dyDescent="0.3">
      <c r="B199" s="21"/>
    </row>
    <row r="200" spans="2:2" x14ac:dyDescent="0.3">
      <c r="B200" s="21"/>
    </row>
    <row r="201" spans="2:2" x14ac:dyDescent="0.3">
      <c r="B201" s="21"/>
    </row>
    <row r="202" spans="2:2" x14ac:dyDescent="0.3">
      <c r="B202" s="21"/>
    </row>
    <row r="203" spans="2:2" x14ac:dyDescent="0.3">
      <c r="B203" s="21"/>
    </row>
    <row r="204" spans="2:2" x14ac:dyDescent="0.3">
      <c r="B204" s="21"/>
    </row>
    <row r="205" spans="2:2" x14ac:dyDescent="0.3">
      <c r="B205" s="21"/>
    </row>
    <row r="206" spans="2:2" x14ac:dyDescent="0.3">
      <c r="B206" s="21"/>
    </row>
    <row r="207" spans="2:2" x14ac:dyDescent="0.3">
      <c r="B207" s="21"/>
    </row>
    <row r="208" spans="2:2" x14ac:dyDescent="0.3">
      <c r="B208" s="21"/>
    </row>
    <row r="209" spans="2:2" x14ac:dyDescent="0.3">
      <c r="B209" s="21"/>
    </row>
    <row r="210" spans="2:2" x14ac:dyDescent="0.3">
      <c r="B210" s="21"/>
    </row>
    <row r="211" spans="2:2" x14ac:dyDescent="0.3">
      <c r="B211" s="21"/>
    </row>
    <row r="212" spans="2:2" x14ac:dyDescent="0.3">
      <c r="B212" s="21"/>
    </row>
    <row r="213" spans="2:2" x14ac:dyDescent="0.3">
      <c r="B213" s="21"/>
    </row>
    <row r="214" spans="2:2" x14ac:dyDescent="0.3">
      <c r="B214" s="21"/>
    </row>
    <row r="215" spans="2:2" x14ac:dyDescent="0.3">
      <c r="B215" s="21"/>
    </row>
    <row r="216" spans="2:2" x14ac:dyDescent="0.3">
      <c r="B216" s="21"/>
    </row>
    <row r="217" spans="2:2" x14ac:dyDescent="0.3">
      <c r="B217" s="21"/>
    </row>
    <row r="218" spans="2:2" x14ac:dyDescent="0.3">
      <c r="B218" s="21"/>
    </row>
    <row r="219" spans="2:2" x14ac:dyDescent="0.3">
      <c r="B219" s="21"/>
    </row>
    <row r="220" spans="2:2" x14ac:dyDescent="0.3">
      <c r="B220" s="21"/>
    </row>
    <row r="221" spans="2:2" x14ac:dyDescent="0.3">
      <c r="B221" s="21"/>
    </row>
    <row r="222" spans="2:2" x14ac:dyDescent="0.3">
      <c r="B222" s="21"/>
    </row>
    <row r="223" spans="2:2" x14ac:dyDescent="0.3">
      <c r="B223" s="21"/>
    </row>
    <row r="224" spans="2:2" x14ac:dyDescent="0.3">
      <c r="B224" s="21"/>
    </row>
    <row r="225" spans="2:2" x14ac:dyDescent="0.3">
      <c r="B225" s="21"/>
    </row>
    <row r="226" spans="2:2" x14ac:dyDescent="0.3">
      <c r="B226" s="21"/>
    </row>
    <row r="227" spans="2:2" x14ac:dyDescent="0.3">
      <c r="B227" s="21"/>
    </row>
    <row r="228" spans="2:2" x14ac:dyDescent="0.3">
      <c r="B228" s="21"/>
    </row>
    <row r="229" spans="2:2" x14ac:dyDescent="0.3">
      <c r="B229" s="21"/>
    </row>
    <row r="230" spans="2:2" x14ac:dyDescent="0.3">
      <c r="B230" s="21"/>
    </row>
    <row r="231" spans="2:2" x14ac:dyDescent="0.3">
      <c r="B231" s="21"/>
    </row>
    <row r="232" spans="2:2" x14ac:dyDescent="0.3">
      <c r="B232" s="21"/>
    </row>
    <row r="233" spans="2:2" x14ac:dyDescent="0.3">
      <c r="B233" s="21"/>
    </row>
    <row r="234" spans="2:2" x14ac:dyDescent="0.3">
      <c r="B234" s="21"/>
    </row>
    <row r="235" spans="2:2" x14ac:dyDescent="0.3">
      <c r="B235" s="21"/>
    </row>
    <row r="236" spans="2:2" x14ac:dyDescent="0.3">
      <c r="B236" s="21"/>
    </row>
    <row r="237" spans="2:2" x14ac:dyDescent="0.3">
      <c r="B237" s="21"/>
    </row>
    <row r="238" spans="2:2" x14ac:dyDescent="0.3">
      <c r="B238" s="21"/>
    </row>
    <row r="239" spans="2:2" x14ac:dyDescent="0.3">
      <c r="B239" s="21"/>
    </row>
    <row r="240" spans="2:2" x14ac:dyDescent="0.3">
      <c r="B240" s="21"/>
    </row>
    <row r="241" spans="2:2" x14ac:dyDescent="0.3">
      <c r="B241" s="21"/>
    </row>
    <row r="242" spans="2:2" x14ac:dyDescent="0.3">
      <c r="B242" s="21"/>
    </row>
    <row r="243" spans="2:2" x14ac:dyDescent="0.3">
      <c r="B243" s="21"/>
    </row>
    <row r="244" spans="2:2" x14ac:dyDescent="0.3">
      <c r="B244" s="21"/>
    </row>
    <row r="245" spans="2:2" x14ac:dyDescent="0.3">
      <c r="B245" s="21"/>
    </row>
    <row r="246" spans="2:2" x14ac:dyDescent="0.3">
      <c r="B246" s="21"/>
    </row>
    <row r="247" spans="2:2" x14ac:dyDescent="0.3">
      <c r="B247" s="21"/>
    </row>
    <row r="248" spans="2:2" x14ac:dyDescent="0.3">
      <c r="B248" s="21"/>
    </row>
    <row r="249" spans="2:2" x14ac:dyDescent="0.3">
      <c r="B249" s="21"/>
    </row>
    <row r="250" spans="2:2" x14ac:dyDescent="0.3">
      <c r="B250" s="21"/>
    </row>
    <row r="251" spans="2:2" x14ac:dyDescent="0.3">
      <c r="B251" s="21"/>
    </row>
    <row r="252" spans="2:2" x14ac:dyDescent="0.3">
      <c r="B252" s="21"/>
    </row>
    <row r="253" spans="2:2" x14ac:dyDescent="0.3">
      <c r="B253" s="21"/>
    </row>
    <row r="254" spans="2:2" x14ac:dyDescent="0.3">
      <c r="B254" s="21"/>
    </row>
    <row r="255" spans="2:2" x14ac:dyDescent="0.3">
      <c r="B255" s="21"/>
    </row>
    <row r="256" spans="2:2" x14ac:dyDescent="0.3">
      <c r="B256" s="21"/>
    </row>
    <row r="257" spans="2:2" x14ac:dyDescent="0.3">
      <c r="B257" s="21"/>
    </row>
    <row r="258" spans="2:2" x14ac:dyDescent="0.3">
      <c r="B258" s="21"/>
    </row>
    <row r="259" spans="2:2" x14ac:dyDescent="0.3">
      <c r="B259" s="21"/>
    </row>
    <row r="260" spans="2:2" x14ac:dyDescent="0.3">
      <c r="B260" s="21"/>
    </row>
    <row r="261" spans="2:2" x14ac:dyDescent="0.3">
      <c r="B261" s="21"/>
    </row>
    <row r="262" spans="2:2" x14ac:dyDescent="0.3">
      <c r="B262" s="21"/>
    </row>
    <row r="263" spans="2:2" x14ac:dyDescent="0.3">
      <c r="B263" s="21"/>
    </row>
    <row r="264" spans="2:2" x14ac:dyDescent="0.3">
      <c r="B264" s="21"/>
    </row>
    <row r="265" spans="2:2" x14ac:dyDescent="0.3">
      <c r="B265" s="21"/>
    </row>
    <row r="266" spans="2:2" x14ac:dyDescent="0.3">
      <c r="B266" s="21"/>
    </row>
    <row r="267" spans="2:2" x14ac:dyDescent="0.3">
      <c r="B267" s="21"/>
    </row>
    <row r="268" spans="2:2" x14ac:dyDescent="0.3">
      <c r="B268" s="21"/>
    </row>
    <row r="269" spans="2:2" x14ac:dyDescent="0.3">
      <c r="B269" s="21"/>
    </row>
    <row r="270" spans="2:2" x14ac:dyDescent="0.3">
      <c r="B270" s="21"/>
    </row>
    <row r="271" spans="2:2" x14ac:dyDescent="0.3">
      <c r="B271" s="21"/>
    </row>
    <row r="272" spans="2:2" x14ac:dyDescent="0.3">
      <c r="B272" s="21"/>
    </row>
    <row r="273" spans="2:2" x14ac:dyDescent="0.3">
      <c r="B273" s="21"/>
    </row>
    <row r="274" spans="2:2" x14ac:dyDescent="0.3">
      <c r="B274" s="21"/>
    </row>
    <row r="275" spans="2:2" x14ac:dyDescent="0.3">
      <c r="B275" s="21"/>
    </row>
    <row r="276" spans="2:2" x14ac:dyDescent="0.3">
      <c r="B276" s="21"/>
    </row>
    <row r="277" spans="2:2" x14ac:dyDescent="0.3">
      <c r="B277" s="21"/>
    </row>
    <row r="278" spans="2:2" x14ac:dyDescent="0.3">
      <c r="B278" s="21"/>
    </row>
    <row r="279" spans="2:2" x14ac:dyDescent="0.3">
      <c r="B279" s="21"/>
    </row>
    <row r="280" spans="2:2" x14ac:dyDescent="0.3">
      <c r="B280" s="21"/>
    </row>
    <row r="281" spans="2:2" x14ac:dyDescent="0.3">
      <c r="B281" s="21"/>
    </row>
    <row r="282" spans="2:2" x14ac:dyDescent="0.3">
      <c r="B282" s="21"/>
    </row>
    <row r="283" spans="2:2" x14ac:dyDescent="0.3">
      <c r="B283" s="21"/>
    </row>
    <row r="284" spans="2:2" x14ac:dyDescent="0.3">
      <c r="B284" s="21"/>
    </row>
    <row r="285" spans="2:2" x14ac:dyDescent="0.3">
      <c r="B285" s="21"/>
    </row>
    <row r="286" spans="2:2" x14ac:dyDescent="0.3">
      <c r="B286" s="21"/>
    </row>
    <row r="287" spans="2:2" x14ac:dyDescent="0.3">
      <c r="B287" s="21"/>
    </row>
    <row r="288" spans="2:2" x14ac:dyDescent="0.3">
      <c r="B288" s="21"/>
    </row>
    <row r="289" spans="2:2" x14ac:dyDescent="0.3">
      <c r="B289" s="21"/>
    </row>
    <row r="290" spans="2:2" x14ac:dyDescent="0.3">
      <c r="B290" s="21"/>
    </row>
    <row r="291" spans="2:2" x14ac:dyDescent="0.3">
      <c r="B291" s="21"/>
    </row>
    <row r="292" spans="2:2" x14ac:dyDescent="0.3">
      <c r="B292" s="21"/>
    </row>
    <row r="293" spans="2:2" x14ac:dyDescent="0.3">
      <c r="B293" s="21"/>
    </row>
    <row r="294" spans="2:2" x14ac:dyDescent="0.3">
      <c r="B294" s="21"/>
    </row>
    <row r="295" spans="2:2" x14ac:dyDescent="0.3">
      <c r="B295" s="21"/>
    </row>
    <row r="296" spans="2:2" x14ac:dyDescent="0.3">
      <c r="B296" s="21"/>
    </row>
    <row r="297" spans="2:2" x14ac:dyDescent="0.3">
      <c r="B297" s="21"/>
    </row>
    <row r="298" spans="2:2" x14ac:dyDescent="0.3">
      <c r="B298" s="21"/>
    </row>
    <row r="299" spans="2:2" x14ac:dyDescent="0.3">
      <c r="B299" s="21"/>
    </row>
    <row r="300" spans="2:2" x14ac:dyDescent="0.3">
      <c r="B300" s="21"/>
    </row>
    <row r="301" spans="2:2" x14ac:dyDescent="0.3">
      <c r="B301" s="21"/>
    </row>
    <row r="302" spans="2:2" x14ac:dyDescent="0.3">
      <c r="B302" s="21"/>
    </row>
    <row r="303" spans="2:2" x14ac:dyDescent="0.3">
      <c r="B303" s="21"/>
    </row>
    <row r="304" spans="2:2" x14ac:dyDescent="0.3">
      <c r="B304" s="21"/>
    </row>
    <row r="305" spans="2:2" x14ac:dyDescent="0.3">
      <c r="B305" s="21"/>
    </row>
    <row r="306" spans="2:2" x14ac:dyDescent="0.3">
      <c r="B306" s="21"/>
    </row>
    <row r="307" spans="2:2" x14ac:dyDescent="0.3">
      <c r="B307" s="21"/>
    </row>
    <row r="308" spans="2:2" x14ac:dyDescent="0.3">
      <c r="B308" s="21"/>
    </row>
    <row r="309" spans="2:2" x14ac:dyDescent="0.3">
      <c r="B309" s="21"/>
    </row>
    <row r="310" spans="2:2" x14ac:dyDescent="0.3">
      <c r="B310" s="21"/>
    </row>
    <row r="311" spans="2:2" x14ac:dyDescent="0.3">
      <c r="B311" s="21"/>
    </row>
    <row r="312" spans="2:2" x14ac:dyDescent="0.3">
      <c r="B312" s="21"/>
    </row>
    <row r="313" spans="2:2" x14ac:dyDescent="0.3">
      <c r="B313" s="21"/>
    </row>
    <row r="314" spans="2:2" x14ac:dyDescent="0.3">
      <c r="B314" s="21"/>
    </row>
    <row r="315" spans="2:2" x14ac:dyDescent="0.3">
      <c r="B315" s="21"/>
    </row>
    <row r="316" spans="2:2" x14ac:dyDescent="0.3">
      <c r="B316" s="21"/>
    </row>
    <row r="317" spans="2:2" x14ac:dyDescent="0.3">
      <c r="B317" s="21"/>
    </row>
    <row r="318" spans="2:2" x14ac:dyDescent="0.3">
      <c r="B318" s="21"/>
    </row>
    <row r="319" spans="2:2" x14ac:dyDescent="0.3">
      <c r="B319" s="21"/>
    </row>
    <row r="320" spans="2:2" x14ac:dyDescent="0.3">
      <c r="B320" s="21"/>
    </row>
    <row r="321" spans="2:2" x14ac:dyDescent="0.3">
      <c r="B321" s="21"/>
    </row>
    <row r="322" spans="2:2" x14ac:dyDescent="0.3">
      <c r="B322" s="21"/>
    </row>
    <row r="323" spans="2:2" x14ac:dyDescent="0.3">
      <c r="B323" s="21"/>
    </row>
    <row r="324" spans="2:2" x14ac:dyDescent="0.3">
      <c r="B324" s="21"/>
    </row>
    <row r="325" spans="2:2" x14ac:dyDescent="0.3">
      <c r="B325" s="21"/>
    </row>
    <row r="326" spans="2:2" x14ac:dyDescent="0.3">
      <c r="B326" s="21"/>
    </row>
    <row r="327" spans="2:2" x14ac:dyDescent="0.3">
      <c r="B327" s="21"/>
    </row>
    <row r="328" spans="2:2" x14ac:dyDescent="0.3">
      <c r="B328" s="21"/>
    </row>
    <row r="329" spans="2:2" x14ac:dyDescent="0.3">
      <c r="B329" s="21"/>
    </row>
    <row r="330" spans="2:2" x14ac:dyDescent="0.3">
      <c r="B330" s="21"/>
    </row>
    <row r="331" spans="2:2" x14ac:dyDescent="0.3">
      <c r="B331" s="21"/>
    </row>
    <row r="332" spans="2:2" x14ac:dyDescent="0.3">
      <c r="B332" s="21"/>
    </row>
    <row r="333" spans="2:2" x14ac:dyDescent="0.3">
      <c r="B333" s="21"/>
    </row>
    <row r="334" spans="2:2" x14ac:dyDescent="0.3">
      <c r="B334" s="21"/>
    </row>
    <row r="335" spans="2:2" x14ac:dyDescent="0.3">
      <c r="B335" s="21"/>
    </row>
    <row r="336" spans="2:2" x14ac:dyDescent="0.3">
      <c r="B336" s="21"/>
    </row>
    <row r="337" spans="2:2" x14ac:dyDescent="0.3">
      <c r="B337" s="21"/>
    </row>
    <row r="338" spans="2:2" x14ac:dyDescent="0.3">
      <c r="B338" s="21"/>
    </row>
    <row r="339" spans="2:2" x14ac:dyDescent="0.3">
      <c r="B339" s="21"/>
    </row>
    <row r="340" spans="2:2" x14ac:dyDescent="0.3">
      <c r="B340" s="21"/>
    </row>
    <row r="341" spans="2:2" x14ac:dyDescent="0.3">
      <c r="B341" s="21"/>
    </row>
    <row r="342" spans="2:2" x14ac:dyDescent="0.3">
      <c r="B342" s="21"/>
    </row>
    <row r="343" spans="2:2" x14ac:dyDescent="0.3">
      <c r="B343" s="21"/>
    </row>
    <row r="344" spans="2:2" x14ac:dyDescent="0.3">
      <c r="B344" s="21"/>
    </row>
    <row r="345" spans="2:2" x14ac:dyDescent="0.3">
      <c r="B345" s="21"/>
    </row>
    <row r="346" spans="2:2" x14ac:dyDescent="0.3">
      <c r="B346" s="21"/>
    </row>
    <row r="347" spans="2:2" x14ac:dyDescent="0.3">
      <c r="B347" s="21"/>
    </row>
    <row r="348" spans="2:2" x14ac:dyDescent="0.3">
      <c r="B348" s="21"/>
    </row>
    <row r="349" spans="2:2" x14ac:dyDescent="0.3">
      <c r="B349" s="21"/>
    </row>
    <row r="350" spans="2:2" x14ac:dyDescent="0.3">
      <c r="B350" s="21"/>
    </row>
    <row r="351" spans="2:2" x14ac:dyDescent="0.3">
      <c r="B351" s="21"/>
    </row>
    <row r="352" spans="2:2" x14ac:dyDescent="0.3">
      <c r="B352" s="21"/>
    </row>
    <row r="353" spans="2:2" x14ac:dyDescent="0.3">
      <c r="B353" s="21"/>
    </row>
    <row r="354" spans="2:2" x14ac:dyDescent="0.3">
      <c r="B354" s="21"/>
    </row>
    <row r="355" spans="2:2" x14ac:dyDescent="0.3">
      <c r="B355" s="21"/>
    </row>
    <row r="356" spans="2:2" x14ac:dyDescent="0.3">
      <c r="B356" s="21"/>
    </row>
    <row r="357" spans="2:2" x14ac:dyDescent="0.3">
      <c r="B357" s="21"/>
    </row>
    <row r="358" spans="2:2" x14ac:dyDescent="0.3">
      <c r="B358" s="21"/>
    </row>
    <row r="359" spans="2:2" x14ac:dyDescent="0.3">
      <c r="B359" s="21"/>
    </row>
    <row r="360" spans="2:2" x14ac:dyDescent="0.3">
      <c r="B360" s="21"/>
    </row>
    <row r="361" spans="2:2" x14ac:dyDescent="0.3">
      <c r="B361" s="21"/>
    </row>
    <row r="362" spans="2:2" x14ac:dyDescent="0.3">
      <c r="B362" s="21"/>
    </row>
    <row r="363" spans="2:2" x14ac:dyDescent="0.3">
      <c r="B363" s="21"/>
    </row>
    <row r="364" spans="2:2" x14ac:dyDescent="0.3">
      <c r="B364" s="21"/>
    </row>
    <row r="365" spans="2:2" x14ac:dyDescent="0.3">
      <c r="B365" s="21"/>
    </row>
    <row r="366" spans="2:2" x14ac:dyDescent="0.3">
      <c r="B366" s="21"/>
    </row>
    <row r="367" spans="2:2" x14ac:dyDescent="0.3">
      <c r="B367" s="21"/>
    </row>
    <row r="368" spans="2:2" x14ac:dyDescent="0.3">
      <c r="B368" s="21"/>
    </row>
    <row r="369" spans="2:2" x14ac:dyDescent="0.3">
      <c r="B369" s="21"/>
    </row>
    <row r="370" spans="2:2" x14ac:dyDescent="0.3">
      <c r="B370" s="21"/>
    </row>
    <row r="371" spans="2:2" x14ac:dyDescent="0.3">
      <c r="B371" s="21"/>
    </row>
    <row r="372" spans="2:2" x14ac:dyDescent="0.3">
      <c r="B372" s="21"/>
    </row>
    <row r="373" spans="2:2" x14ac:dyDescent="0.3">
      <c r="B373" s="21"/>
    </row>
    <row r="374" spans="2:2" x14ac:dyDescent="0.3">
      <c r="B374" s="21"/>
    </row>
    <row r="375" spans="2:2" x14ac:dyDescent="0.3">
      <c r="B375" s="21"/>
    </row>
    <row r="376" spans="2:2" x14ac:dyDescent="0.3">
      <c r="B376" s="21"/>
    </row>
    <row r="377" spans="2:2" x14ac:dyDescent="0.3">
      <c r="B377" s="21"/>
    </row>
    <row r="378" spans="2:2" x14ac:dyDescent="0.3">
      <c r="B378" s="21"/>
    </row>
    <row r="379" spans="2:2" x14ac:dyDescent="0.3">
      <c r="B379" s="21"/>
    </row>
    <row r="380" spans="2:2" x14ac:dyDescent="0.3">
      <c r="B380" s="21"/>
    </row>
    <row r="381" spans="2:2" x14ac:dyDescent="0.3">
      <c r="B381" s="21"/>
    </row>
    <row r="382" spans="2:2" x14ac:dyDescent="0.3">
      <c r="B382" s="21"/>
    </row>
    <row r="383" spans="2:2" x14ac:dyDescent="0.3">
      <c r="B383" s="21"/>
    </row>
    <row r="384" spans="2:2" x14ac:dyDescent="0.3">
      <c r="B384" s="21"/>
    </row>
    <row r="385" spans="2:2" x14ac:dyDescent="0.3">
      <c r="B385" s="21"/>
    </row>
    <row r="386" spans="2:2" x14ac:dyDescent="0.3">
      <c r="B386" s="21"/>
    </row>
    <row r="387" spans="2:2" x14ac:dyDescent="0.3">
      <c r="B387" s="21"/>
    </row>
    <row r="388" spans="2:2" x14ac:dyDescent="0.3">
      <c r="B388" s="21"/>
    </row>
    <row r="389" spans="2:2" x14ac:dyDescent="0.3">
      <c r="B389" s="21"/>
    </row>
    <row r="390" spans="2:2" x14ac:dyDescent="0.3">
      <c r="B390" s="21"/>
    </row>
    <row r="391" spans="2:2" x14ac:dyDescent="0.3">
      <c r="B391" s="21"/>
    </row>
    <row r="392" spans="2:2" x14ac:dyDescent="0.3">
      <c r="B392" s="21"/>
    </row>
    <row r="393" spans="2:2" x14ac:dyDescent="0.3">
      <c r="B393" s="21"/>
    </row>
    <row r="394" spans="2:2" x14ac:dyDescent="0.3">
      <c r="B394" s="21"/>
    </row>
    <row r="395" spans="2:2" x14ac:dyDescent="0.3">
      <c r="B395" s="21"/>
    </row>
    <row r="396" spans="2:2" x14ac:dyDescent="0.3">
      <c r="B396" s="21"/>
    </row>
    <row r="397" spans="2:2" x14ac:dyDescent="0.3">
      <c r="B397" s="21"/>
    </row>
    <row r="398" spans="2:2" x14ac:dyDescent="0.3">
      <c r="B398" s="21"/>
    </row>
    <row r="399" spans="2:2" x14ac:dyDescent="0.3">
      <c r="B399" s="21"/>
    </row>
    <row r="400" spans="2:2" x14ac:dyDescent="0.3">
      <c r="B400" s="21"/>
    </row>
    <row r="401" spans="2:2" x14ac:dyDescent="0.3">
      <c r="B401" s="21"/>
    </row>
    <row r="402" spans="2:2" x14ac:dyDescent="0.3">
      <c r="B402" s="21"/>
    </row>
    <row r="403" spans="2:2" x14ac:dyDescent="0.3">
      <c r="B403" s="21"/>
    </row>
    <row r="404" spans="2:2" x14ac:dyDescent="0.3">
      <c r="B404" s="21"/>
    </row>
    <row r="405" spans="2:2" x14ac:dyDescent="0.3">
      <c r="B405" s="21"/>
    </row>
    <row r="406" spans="2:2" x14ac:dyDescent="0.3">
      <c r="B406" s="21"/>
    </row>
    <row r="407" spans="2:2" x14ac:dyDescent="0.3">
      <c r="B407" s="21"/>
    </row>
    <row r="408" spans="2:2" x14ac:dyDescent="0.3">
      <c r="B408" s="21"/>
    </row>
    <row r="409" spans="2:2" x14ac:dyDescent="0.3">
      <c r="B409" s="21"/>
    </row>
    <row r="410" spans="2:2" x14ac:dyDescent="0.3">
      <c r="B410" s="21"/>
    </row>
    <row r="411" spans="2:2" x14ac:dyDescent="0.3">
      <c r="B411" s="21"/>
    </row>
    <row r="412" spans="2:2" x14ac:dyDescent="0.3">
      <c r="B412" s="21"/>
    </row>
    <row r="413" spans="2:2" x14ac:dyDescent="0.3">
      <c r="B413" s="21"/>
    </row>
    <row r="414" spans="2:2" x14ac:dyDescent="0.3">
      <c r="B414" s="21"/>
    </row>
    <row r="415" spans="2:2" x14ac:dyDescent="0.3">
      <c r="B415" s="21"/>
    </row>
    <row r="416" spans="2:2" x14ac:dyDescent="0.3">
      <c r="B416" s="21"/>
    </row>
    <row r="417" spans="2:2" x14ac:dyDescent="0.3">
      <c r="B417" s="21"/>
    </row>
    <row r="418" spans="2:2" x14ac:dyDescent="0.3">
      <c r="B418" s="21"/>
    </row>
    <row r="419" spans="2:2" x14ac:dyDescent="0.3">
      <c r="B419" s="21"/>
    </row>
    <row r="420" spans="2:2" x14ac:dyDescent="0.3">
      <c r="B420" s="21"/>
    </row>
    <row r="421" spans="2:2" x14ac:dyDescent="0.3">
      <c r="B421" s="21"/>
    </row>
    <row r="422" spans="2:2" x14ac:dyDescent="0.3">
      <c r="B422" s="21"/>
    </row>
    <row r="423" spans="2:2" x14ac:dyDescent="0.3">
      <c r="B423" s="21"/>
    </row>
    <row r="424" spans="2:2" x14ac:dyDescent="0.3">
      <c r="B424" s="21"/>
    </row>
    <row r="425" spans="2:2" x14ac:dyDescent="0.3">
      <c r="B425" s="21"/>
    </row>
    <row r="426" spans="2:2" x14ac:dyDescent="0.3">
      <c r="B426" s="21"/>
    </row>
    <row r="427" spans="2:2" x14ac:dyDescent="0.3">
      <c r="B427" s="21"/>
    </row>
    <row r="428" spans="2:2" x14ac:dyDescent="0.3">
      <c r="B428" s="21"/>
    </row>
    <row r="429" spans="2:2" x14ac:dyDescent="0.3">
      <c r="B429" s="21"/>
    </row>
    <row r="430" spans="2:2" x14ac:dyDescent="0.3">
      <c r="B430" s="21"/>
    </row>
    <row r="431" spans="2:2" x14ac:dyDescent="0.3">
      <c r="B431" s="21"/>
    </row>
    <row r="432" spans="2:2" x14ac:dyDescent="0.3">
      <c r="B432" s="21"/>
    </row>
    <row r="433" spans="2:2" x14ac:dyDescent="0.3">
      <c r="B433" s="21"/>
    </row>
    <row r="434" spans="2:2" x14ac:dyDescent="0.3">
      <c r="B434" s="21"/>
    </row>
    <row r="435" spans="2:2" x14ac:dyDescent="0.3">
      <c r="B435" s="21"/>
    </row>
    <row r="436" spans="2:2" x14ac:dyDescent="0.3">
      <c r="B436" s="21"/>
    </row>
    <row r="437" spans="2:2" x14ac:dyDescent="0.3">
      <c r="B437" s="21"/>
    </row>
    <row r="438" spans="2:2" x14ac:dyDescent="0.3">
      <c r="B438" s="21"/>
    </row>
    <row r="439" spans="2:2" x14ac:dyDescent="0.3">
      <c r="B439" s="21"/>
    </row>
    <row r="440" spans="2:2" x14ac:dyDescent="0.3">
      <c r="B440" s="21"/>
    </row>
    <row r="441" spans="2:2" x14ac:dyDescent="0.3">
      <c r="B441" s="21"/>
    </row>
    <row r="442" spans="2:2" x14ac:dyDescent="0.3">
      <c r="B442" s="21"/>
    </row>
    <row r="443" spans="2:2" x14ac:dyDescent="0.3">
      <c r="B443" s="21"/>
    </row>
    <row r="444" spans="2:2" x14ac:dyDescent="0.3">
      <c r="B444" s="21"/>
    </row>
    <row r="445" spans="2:2" x14ac:dyDescent="0.3">
      <c r="B445" s="21"/>
    </row>
    <row r="446" spans="2:2" x14ac:dyDescent="0.3">
      <c r="B446" s="21"/>
    </row>
    <row r="447" spans="2:2" x14ac:dyDescent="0.3">
      <c r="B447" s="21"/>
    </row>
    <row r="448" spans="2:2" x14ac:dyDescent="0.3">
      <c r="B448" s="21"/>
    </row>
    <row r="449" spans="2:2" x14ac:dyDescent="0.3">
      <c r="B449" s="21"/>
    </row>
    <row r="450" spans="2:2" x14ac:dyDescent="0.3">
      <c r="B450" s="21"/>
    </row>
    <row r="451" spans="2:2" x14ac:dyDescent="0.3">
      <c r="B451" s="21"/>
    </row>
    <row r="452" spans="2:2" x14ac:dyDescent="0.3">
      <c r="B452" s="21"/>
    </row>
    <row r="453" spans="2:2" x14ac:dyDescent="0.3">
      <c r="B453" s="21"/>
    </row>
    <row r="454" spans="2:2" x14ac:dyDescent="0.3">
      <c r="B454" s="21"/>
    </row>
    <row r="455" spans="2:2" x14ac:dyDescent="0.3">
      <c r="B455" s="21"/>
    </row>
    <row r="456" spans="2:2" x14ac:dyDescent="0.3">
      <c r="B456" s="21"/>
    </row>
    <row r="457" spans="2:2" x14ac:dyDescent="0.3">
      <c r="B457" s="21"/>
    </row>
    <row r="458" spans="2:2" x14ac:dyDescent="0.3">
      <c r="B458" s="21"/>
    </row>
    <row r="459" spans="2:2" x14ac:dyDescent="0.3">
      <c r="B459" s="21"/>
    </row>
    <row r="460" spans="2:2" x14ac:dyDescent="0.3">
      <c r="B460" s="21"/>
    </row>
    <row r="461" spans="2:2" x14ac:dyDescent="0.3">
      <c r="B461" s="21"/>
    </row>
    <row r="462" spans="2:2" x14ac:dyDescent="0.3">
      <c r="B462" s="21"/>
    </row>
    <row r="463" spans="2:2" x14ac:dyDescent="0.3">
      <c r="B463" s="21"/>
    </row>
    <row r="464" spans="2:2" x14ac:dyDescent="0.3">
      <c r="B464" s="21"/>
    </row>
    <row r="465" spans="2:2" x14ac:dyDescent="0.3">
      <c r="B465" s="21"/>
    </row>
    <row r="466" spans="2:2" x14ac:dyDescent="0.3">
      <c r="B466" s="21"/>
    </row>
    <row r="467" spans="2:2" x14ac:dyDescent="0.3">
      <c r="B467" s="21"/>
    </row>
    <row r="468" spans="2:2" x14ac:dyDescent="0.3">
      <c r="B468" s="21"/>
    </row>
    <row r="469" spans="2:2" x14ac:dyDescent="0.3">
      <c r="B469" s="21"/>
    </row>
    <row r="470" spans="2:2" x14ac:dyDescent="0.3">
      <c r="B470" s="21"/>
    </row>
    <row r="471" spans="2:2" x14ac:dyDescent="0.3">
      <c r="B471" s="21"/>
    </row>
    <row r="472" spans="2:2" x14ac:dyDescent="0.3">
      <c r="B472" s="21"/>
    </row>
    <row r="473" spans="2:2" x14ac:dyDescent="0.3">
      <c r="B473" s="21"/>
    </row>
    <row r="474" spans="2:2" x14ac:dyDescent="0.3">
      <c r="B474" s="21"/>
    </row>
    <row r="475" spans="2:2" x14ac:dyDescent="0.3">
      <c r="B475" s="21"/>
    </row>
    <row r="476" spans="2:2" x14ac:dyDescent="0.3">
      <c r="B476" s="21"/>
    </row>
    <row r="477" spans="2:2" x14ac:dyDescent="0.3">
      <c r="B477" s="21"/>
    </row>
    <row r="478" spans="2:2" x14ac:dyDescent="0.3">
      <c r="B478" s="21"/>
    </row>
    <row r="479" spans="2:2" x14ac:dyDescent="0.3">
      <c r="B479" s="21"/>
    </row>
    <row r="480" spans="2:2" x14ac:dyDescent="0.3">
      <c r="B480" s="21"/>
    </row>
    <row r="481" spans="2:2" x14ac:dyDescent="0.3">
      <c r="B481" s="21"/>
    </row>
    <row r="482" spans="2:2" x14ac:dyDescent="0.3">
      <c r="B482" s="21"/>
    </row>
    <row r="483" spans="2:2" x14ac:dyDescent="0.3">
      <c r="B483" s="21"/>
    </row>
    <row r="484" spans="2:2" x14ac:dyDescent="0.3">
      <c r="B484" s="21"/>
    </row>
    <row r="485" spans="2:2" x14ac:dyDescent="0.3">
      <c r="B485" s="21"/>
    </row>
    <row r="486" spans="2:2" x14ac:dyDescent="0.3">
      <c r="B486" s="21"/>
    </row>
    <row r="487" spans="2:2" x14ac:dyDescent="0.3">
      <c r="B487" s="21"/>
    </row>
    <row r="488" spans="2:2" x14ac:dyDescent="0.3">
      <c r="B488" s="21"/>
    </row>
    <row r="489" spans="2:2" x14ac:dyDescent="0.3">
      <c r="B489" s="21"/>
    </row>
    <row r="490" spans="2:2" x14ac:dyDescent="0.3">
      <c r="B490" s="21"/>
    </row>
    <row r="491" spans="2:2" x14ac:dyDescent="0.3">
      <c r="B491" s="21"/>
    </row>
    <row r="492" spans="2:2" x14ac:dyDescent="0.3">
      <c r="B492" s="21"/>
    </row>
    <row r="493" spans="2:2" x14ac:dyDescent="0.3">
      <c r="B493" s="21"/>
    </row>
    <row r="494" spans="2:2" x14ac:dyDescent="0.3">
      <c r="B494" s="21"/>
    </row>
    <row r="495" spans="2:2" x14ac:dyDescent="0.3">
      <c r="B495" s="21"/>
    </row>
    <row r="496" spans="2:2" x14ac:dyDescent="0.3">
      <c r="B496" s="21"/>
    </row>
    <row r="497" spans="2:2" x14ac:dyDescent="0.3">
      <c r="B497" s="21"/>
    </row>
    <row r="498" spans="2:2" x14ac:dyDescent="0.3">
      <c r="B498" s="21"/>
    </row>
    <row r="499" spans="2:2" x14ac:dyDescent="0.3">
      <c r="B499" s="21"/>
    </row>
    <row r="500" spans="2:2" x14ac:dyDescent="0.3">
      <c r="B500" s="21"/>
    </row>
    <row r="501" spans="2:2" x14ac:dyDescent="0.3">
      <c r="B501" s="21"/>
    </row>
    <row r="502" spans="2:2" x14ac:dyDescent="0.3">
      <c r="B502" s="21"/>
    </row>
    <row r="503" spans="2:2" x14ac:dyDescent="0.3">
      <c r="B503" s="21"/>
    </row>
  </sheetData>
  <mergeCells count="122">
    <mergeCell ref="R7:V7"/>
    <mergeCell ref="Q4:V5"/>
    <mergeCell ref="W4:Y4"/>
    <mergeCell ref="E5:F6"/>
    <mergeCell ref="G5:H6"/>
    <mergeCell ref="I5:J6"/>
    <mergeCell ref="K5:L6"/>
    <mergeCell ref="M5:N6"/>
    <mergeCell ref="R6:V6"/>
    <mergeCell ref="B3:O3"/>
    <mergeCell ref="B4:C8"/>
    <mergeCell ref="D4:D8"/>
    <mergeCell ref="E4:J4"/>
    <mergeCell ref="K4:N4"/>
    <mergeCell ref="O4:O8"/>
    <mergeCell ref="C12:D12"/>
    <mergeCell ref="E7:F7"/>
    <mergeCell ref="G7:H7"/>
    <mergeCell ref="I7:J7"/>
    <mergeCell ref="K7:L7"/>
    <mergeCell ref="M7:N7"/>
    <mergeCell ref="C44:D44"/>
    <mergeCell ref="R13:V13"/>
    <mergeCell ref="C14:D14"/>
    <mergeCell ref="R8:V8"/>
    <mergeCell ref="C9:D9"/>
    <mergeCell ref="R9:V9"/>
    <mergeCell ref="C10:D10"/>
    <mergeCell ref="R10:V10"/>
    <mergeCell ref="C11:D11"/>
    <mergeCell ref="R11:V11"/>
    <mergeCell ref="R14:V14"/>
    <mergeCell ref="R12:V12"/>
    <mergeCell ref="C20:D20"/>
    <mergeCell ref="C21:D21"/>
    <mergeCell ref="C15:D15"/>
    <mergeCell ref="C16:D16"/>
    <mergeCell ref="C17:D17"/>
    <mergeCell ref="C33:D33"/>
    <mergeCell ref="C13:D13"/>
    <mergeCell ref="Q45:V45"/>
    <mergeCell ref="Q24:X24"/>
    <mergeCell ref="R20:V20"/>
    <mergeCell ref="C18:D18"/>
    <mergeCell ref="Q43:V43"/>
    <mergeCell ref="W43:Y43"/>
    <mergeCell ref="Z43:AB43"/>
    <mergeCell ref="C19:D19"/>
    <mergeCell ref="Q44:V44"/>
    <mergeCell ref="W44:Y44"/>
    <mergeCell ref="Z44:AB44"/>
    <mergeCell ref="R21:V21"/>
    <mergeCell ref="Z24:AA24"/>
    <mergeCell ref="W25:Y25"/>
    <mergeCell ref="Z25:AB25"/>
    <mergeCell ref="R22:V22"/>
    <mergeCell ref="R23:V23"/>
    <mergeCell ref="C22:D22"/>
    <mergeCell ref="C23:D23"/>
    <mergeCell ref="C24:D24"/>
    <mergeCell ref="C25:D25"/>
    <mergeCell ref="C26:D26"/>
    <mergeCell ref="W42:AB42"/>
    <mergeCell ref="C43:D43"/>
    <mergeCell ref="W51:Y51"/>
    <mergeCell ref="Z51:AB51"/>
    <mergeCell ref="Q52:V52"/>
    <mergeCell ref="W52:Y52"/>
    <mergeCell ref="Z52:AB52"/>
    <mergeCell ref="Q47:V47"/>
    <mergeCell ref="W47:Y47"/>
    <mergeCell ref="Z47:AB47"/>
    <mergeCell ref="W48:Y48"/>
    <mergeCell ref="Z48:AB48"/>
    <mergeCell ref="Q55:V55"/>
    <mergeCell ref="R15:V15"/>
    <mergeCell ref="R16:V16"/>
    <mergeCell ref="R17:V17"/>
    <mergeCell ref="R18:V18"/>
    <mergeCell ref="R19:V19"/>
    <mergeCell ref="Q48:V48"/>
    <mergeCell ref="Z4:AC4"/>
    <mergeCell ref="W55:Y55"/>
    <mergeCell ref="Z55:AB55"/>
    <mergeCell ref="Q54:V54"/>
    <mergeCell ref="W54:Y54"/>
    <mergeCell ref="Z54:AB54"/>
    <mergeCell ref="W45:Y45"/>
    <mergeCell ref="Z45:AB45"/>
    <mergeCell ref="Q46:V46"/>
    <mergeCell ref="W46:Y46"/>
    <mergeCell ref="Z46:AB46"/>
    <mergeCell ref="Q53:V53"/>
    <mergeCell ref="W53:Y53"/>
    <mergeCell ref="Z53:AB53"/>
    <mergeCell ref="Q50:V50"/>
    <mergeCell ref="W50:AB50"/>
    <mergeCell ref="Q51:V51"/>
    <mergeCell ref="Q3:AC3"/>
    <mergeCell ref="R28:R30"/>
    <mergeCell ref="S28:T29"/>
    <mergeCell ref="B38:B41"/>
    <mergeCell ref="C42:D42"/>
    <mergeCell ref="C41:D41"/>
    <mergeCell ref="C35:D35"/>
    <mergeCell ref="C36:D36"/>
    <mergeCell ref="C37:D37"/>
    <mergeCell ref="C38:D38"/>
    <mergeCell ref="C39:D39"/>
    <mergeCell ref="C40:D40"/>
    <mergeCell ref="B11:B15"/>
    <mergeCell ref="B19:B21"/>
    <mergeCell ref="B22:B23"/>
    <mergeCell ref="B24:B27"/>
    <mergeCell ref="C34:D34"/>
    <mergeCell ref="C27:D27"/>
    <mergeCell ref="C28:D28"/>
    <mergeCell ref="C29:D29"/>
    <mergeCell ref="C30:D30"/>
    <mergeCell ref="C31:D31"/>
    <mergeCell ref="C32:D32"/>
    <mergeCell ref="B34:B36"/>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39997558519241921"/>
  </sheetPr>
  <dimension ref="B2:AC85"/>
  <sheetViews>
    <sheetView topLeftCell="S1" zoomScale="90" zoomScaleNormal="90" workbookViewId="0">
      <selection activeCell="Q4" sqref="Q4:V12"/>
    </sheetView>
  </sheetViews>
  <sheetFormatPr baseColWidth="10" defaultRowHeight="14.4" x14ac:dyDescent="0.3"/>
  <cols>
    <col min="1" max="1" width="4.88671875" customWidth="1"/>
    <col min="2" max="2" width="5" style="21" customWidth="1"/>
    <col min="3" max="3" width="28" customWidth="1"/>
    <col min="4" max="4" width="38.109375" customWidth="1"/>
    <col min="5" max="14" width="10.6640625" style="32" customWidth="1"/>
    <col min="15" max="15" width="8.88671875" style="18" customWidth="1"/>
    <col min="16" max="16" width="5" style="18" customWidth="1"/>
    <col min="17" max="17" width="4.109375" customWidth="1"/>
    <col min="29" max="29" width="11.6640625" customWidth="1"/>
  </cols>
  <sheetData>
    <row r="2" spans="2:29" ht="15" customHeight="1" x14ac:dyDescent="0.3">
      <c r="C2" s="33"/>
    </row>
    <row r="3" spans="2:29" ht="44.25" customHeight="1" x14ac:dyDescent="0.3">
      <c r="B3" s="269" t="s">
        <v>983</v>
      </c>
      <c r="C3" s="269"/>
      <c r="D3" s="269"/>
      <c r="E3" s="269"/>
      <c r="F3" s="269"/>
      <c r="G3" s="269"/>
      <c r="H3" s="269"/>
      <c r="I3" s="269"/>
      <c r="J3" s="269"/>
      <c r="K3" s="269"/>
      <c r="L3" s="269"/>
      <c r="M3" s="269"/>
      <c r="N3" s="269"/>
      <c r="O3" s="269"/>
      <c r="P3" s="102"/>
      <c r="Q3" s="244" t="s">
        <v>544</v>
      </c>
      <c r="R3" s="245"/>
      <c r="S3" s="245"/>
      <c r="T3" s="245"/>
      <c r="U3" s="245"/>
      <c r="V3" s="245"/>
      <c r="W3" s="245"/>
      <c r="X3" s="245"/>
      <c r="Y3" s="245"/>
      <c r="Z3" s="245"/>
      <c r="AA3" s="245"/>
      <c r="AB3" s="245"/>
      <c r="AC3" s="245"/>
    </row>
    <row r="4" spans="2:29" ht="37.5" customHeight="1" x14ac:dyDescent="0.3">
      <c r="B4" s="270" t="s">
        <v>3</v>
      </c>
      <c r="C4" s="270"/>
      <c r="D4" s="273" t="s">
        <v>407</v>
      </c>
      <c r="E4" s="293" t="s">
        <v>410</v>
      </c>
      <c r="F4" s="294"/>
      <c r="G4" s="294"/>
      <c r="H4" s="294"/>
      <c r="I4" s="294"/>
      <c r="J4" s="294"/>
      <c r="K4" s="312" t="s">
        <v>409</v>
      </c>
      <c r="L4" s="313"/>
      <c r="M4" s="313"/>
      <c r="N4" s="314"/>
      <c r="O4" s="316" t="s">
        <v>408</v>
      </c>
      <c r="P4" s="103"/>
      <c r="Q4" s="305" t="s">
        <v>984</v>
      </c>
      <c r="R4" s="305"/>
      <c r="S4" s="305"/>
      <c r="T4" s="305"/>
      <c r="U4" s="305"/>
      <c r="V4" s="305"/>
      <c r="W4" s="304" t="s">
        <v>546</v>
      </c>
      <c r="X4" s="304"/>
      <c r="Y4" s="304"/>
      <c r="Z4" s="391" t="s">
        <v>59</v>
      </c>
      <c r="AA4" s="392"/>
      <c r="AB4" s="392"/>
      <c r="AC4" s="392"/>
    </row>
    <row r="5" spans="2:29" ht="39.9" customHeight="1" x14ac:dyDescent="0.3">
      <c r="B5" s="270"/>
      <c r="C5" s="270"/>
      <c r="D5" s="273"/>
      <c r="E5" s="295" t="s">
        <v>535</v>
      </c>
      <c r="F5" s="296"/>
      <c r="G5" s="306" t="s">
        <v>536</v>
      </c>
      <c r="H5" s="296"/>
      <c r="I5" s="306" t="s">
        <v>537</v>
      </c>
      <c r="J5" s="296"/>
      <c r="K5" s="308" t="s">
        <v>538</v>
      </c>
      <c r="L5" s="309"/>
      <c r="M5" s="308" t="s">
        <v>539</v>
      </c>
      <c r="N5" s="309"/>
      <c r="O5" s="275"/>
      <c r="P5" s="103"/>
      <c r="Q5" s="305"/>
      <c r="R5" s="305"/>
      <c r="S5" s="305"/>
      <c r="T5" s="305"/>
      <c r="U5" s="305"/>
      <c r="V5" s="305"/>
      <c r="W5" s="39" t="s">
        <v>82</v>
      </c>
      <c r="X5" s="39" t="s">
        <v>83</v>
      </c>
      <c r="Y5" s="41" t="s">
        <v>389</v>
      </c>
      <c r="Z5" s="37" t="s">
        <v>82</v>
      </c>
      <c r="AA5" s="37" t="s">
        <v>83</v>
      </c>
      <c r="AB5" s="25" t="s">
        <v>397</v>
      </c>
      <c r="AC5" s="25" t="s">
        <v>1124</v>
      </c>
    </row>
    <row r="6" spans="2:29" ht="39.9" customHeight="1" x14ac:dyDescent="0.3">
      <c r="B6" s="270"/>
      <c r="C6" s="270"/>
      <c r="D6" s="273"/>
      <c r="E6" s="297"/>
      <c r="F6" s="298"/>
      <c r="G6" s="307"/>
      <c r="H6" s="298"/>
      <c r="I6" s="307"/>
      <c r="J6" s="298"/>
      <c r="K6" s="310"/>
      <c r="L6" s="311"/>
      <c r="M6" s="310"/>
      <c r="N6" s="311"/>
      <c r="O6" s="275"/>
      <c r="P6" s="103"/>
      <c r="Q6" s="12">
        <v>35</v>
      </c>
      <c r="R6" s="272" t="s">
        <v>132</v>
      </c>
      <c r="S6" s="272"/>
      <c r="T6" s="272"/>
      <c r="U6" s="272"/>
      <c r="V6" s="272"/>
      <c r="W6" s="12">
        <v>1</v>
      </c>
      <c r="X6" s="12">
        <v>3</v>
      </c>
      <c r="Y6" s="42" t="s">
        <v>1128</v>
      </c>
      <c r="Z6" s="1">
        <v>1</v>
      </c>
      <c r="AA6" s="12">
        <v>3</v>
      </c>
      <c r="AB6" s="42" t="s">
        <v>1128</v>
      </c>
      <c r="AC6" s="12" t="s">
        <v>1126</v>
      </c>
    </row>
    <row r="7" spans="2:29" ht="31.5" customHeight="1" x14ac:dyDescent="0.3">
      <c r="B7" s="270"/>
      <c r="C7" s="270"/>
      <c r="D7" s="273"/>
      <c r="E7" s="299" t="s">
        <v>540</v>
      </c>
      <c r="F7" s="300"/>
      <c r="G7" s="299" t="s">
        <v>540</v>
      </c>
      <c r="H7" s="300"/>
      <c r="I7" s="299" t="s">
        <v>541</v>
      </c>
      <c r="J7" s="300"/>
      <c r="K7" s="299" t="s">
        <v>540</v>
      </c>
      <c r="L7" s="300"/>
      <c r="M7" s="299" t="s">
        <v>542</v>
      </c>
      <c r="N7" s="300"/>
      <c r="O7" s="275"/>
      <c r="P7" s="103"/>
      <c r="Q7" s="12">
        <v>36</v>
      </c>
      <c r="R7" s="272" t="s">
        <v>139</v>
      </c>
      <c r="S7" s="272"/>
      <c r="T7" s="272"/>
      <c r="U7" s="272"/>
      <c r="V7" s="272"/>
      <c r="W7" s="12">
        <v>3</v>
      </c>
      <c r="X7" s="12">
        <v>4</v>
      </c>
      <c r="Y7" s="108" t="s">
        <v>640</v>
      </c>
      <c r="Z7" s="1">
        <v>1</v>
      </c>
      <c r="AA7" s="12">
        <v>4</v>
      </c>
      <c r="AB7" s="43" t="s">
        <v>643</v>
      </c>
      <c r="AC7" s="12" t="s">
        <v>1126</v>
      </c>
    </row>
    <row r="8" spans="2:29" ht="32.25" customHeight="1" thickBot="1" x14ac:dyDescent="0.35">
      <c r="B8" s="270"/>
      <c r="C8" s="271"/>
      <c r="D8" s="274"/>
      <c r="E8" s="34" t="s">
        <v>529</v>
      </c>
      <c r="F8" s="35" t="s">
        <v>83</v>
      </c>
      <c r="G8" s="35" t="s">
        <v>82</v>
      </c>
      <c r="H8" s="35" t="s">
        <v>83</v>
      </c>
      <c r="I8" s="35" t="s">
        <v>82</v>
      </c>
      <c r="J8" s="35" t="s">
        <v>83</v>
      </c>
      <c r="K8" s="35" t="s">
        <v>82</v>
      </c>
      <c r="L8" s="35" t="s">
        <v>83</v>
      </c>
      <c r="M8" s="35" t="s">
        <v>82</v>
      </c>
      <c r="N8" s="35" t="s">
        <v>83</v>
      </c>
      <c r="O8" s="275"/>
      <c r="P8" s="103"/>
      <c r="Q8" s="12">
        <v>37</v>
      </c>
      <c r="R8" s="272" t="s">
        <v>142</v>
      </c>
      <c r="S8" s="272"/>
      <c r="T8" s="272"/>
      <c r="U8" s="272"/>
      <c r="V8" s="272"/>
      <c r="W8" s="12">
        <v>2</v>
      </c>
      <c r="X8" s="12">
        <v>4</v>
      </c>
      <c r="Y8" s="43" t="s">
        <v>643</v>
      </c>
      <c r="Z8" s="1">
        <v>1</v>
      </c>
      <c r="AA8" s="12">
        <v>4</v>
      </c>
      <c r="AB8" s="43" t="s">
        <v>643</v>
      </c>
      <c r="AC8" s="12" t="s">
        <v>1126</v>
      </c>
    </row>
    <row r="9" spans="2:29" ht="30" customHeight="1" x14ac:dyDescent="0.3">
      <c r="B9" s="351">
        <v>35</v>
      </c>
      <c r="C9" s="290" t="s">
        <v>978</v>
      </c>
      <c r="D9" s="290"/>
      <c r="E9" s="36">
        <v>5</v>
      </c>
      <c r="F9" s="36"/>
      <c r="G9" s="36">
        <v>5</v>
      </c>
      <c r="H9" s="36"/>
      <c r="I9" s="36">
        <v>20</v>
      </c>
      <c r="J9" s="36"/>
      <c r="K9" s="36">
        <v>10</v>
      </c>
      <c r="L9" s="36"/>
      <c r="M9" s="36">
        <v>15</v>
      </c>
      <c r="N9" s="36"/>
      <c r="O9" s="40">
        <f>SUM(E9:M9)</f>
        <v>55</v>
      </c>
      <c r="P9" s="104"/>
      <c r="Q9" s="12">
        <v>38</v>
      </c>
      <c r="R9" s="354" t="s">
        <v>146</v>
      </c>
      <c r="S9" s="355"/>
      <c r="T9" s="355"/>
      <c r="U9" s="355"/>
      <c r="V9" s="356"/>
      <c r="W9" s="12">
        <v>1</v>
      </c>
      <c r="X9" s="12">
        <v>2</v>
      </c>
      <c r="Y9" s="44" t="s">
        <v>1129</v>
      </c>
      <c r="Z9" s="1">
        <v>1</v>
      </c>
      <c r="AA9" s="12">
        <v>2</v>
      </c>
      <c r="AB9" s="16" t="s">
        <v>1129</v>
      </c>
      <c r="AC9" s="12" t="s">
        <v>1127</v>
      </c>
    </row>
    <row r="10" spans="2:29" ht="30" customHeight="1" x14ac:dyDescent="0.3">
      <c r="B10" s="353"/>
      <c r="C10" s="286" t="s">
        <v>979</v>
      </c>
      <c r="D10" s="286"/>
      <c r="E10" s="36">
        <v>15</v>
      </c>
      <c r="F10" s="36"/>
      <c r="G10" s="36">
        <v>15</v>
      </c>
      <c r="H10" s="36"/>
      <c r="I10" s="36">
        <v>25</v>
      </c>
      <c r="J10" s="36"/>
      <c r="K10" s="36">
        <v>15</v>
      </c>
      <c r="L10" s="36"/>
      <c r="M10" s="36">
        <v>20</v>
      </c>
      <c r="N10" s="36"/>
      <c r="O10" s="40">
        <f t="shared" ref="O10:O16" si="0">SUM(E10:M10)</f>
        <v>90</v>
      </c>
      <c r="P10" s="104"/>
      <c r="Q10" s="12">
        <v>39</v>
      </c>
      <c r="R10" s="272" t="s">
        <v>149</v>
      </c>
      <c r="S10" s="272"/>
      <c r="T10" s="272"/>
      <c r="U10" s="272"/>
      <c r="V10" s="272"/>
      <c r="W10" s="12">
        <v>1</v>
      </c>
      <c r="X10" s="12">
        <v>2</v>
      </c>
      <c r="Y10" s="44" t="s">
        <v>1129</v>
      </c>
      <c r="Z10" s="1">
        <v>1</v>
      </c>
      <c r="AA10" s="12">
        <v>2</v>
      </c>
      <c r="AB10" s="16" t="s">
        <v>1129</v>
      </c>
      <c r="AC10" s="12" t="s">
        <v>1126</v>
      </c>
    </row>
    <row r="11" spans="2:29" ht="30" customHeight="1" x14ac:dyDescent="0.3">
      <c r="B11" s="100">
        <v>36</v>
      </c>
      <c r="C11" s="289" t="s">
        <v>980</v>
      </c>
      <c r="D11" s="289"/>
      <c r="E11" s="38">
        <v>15</v>
      </c>
      <c r="F11" s="38"/>
      <c r="G11" s="38">
        <v>15</v>
      </c>
      <c r="H11" s="38"/>
      <c r="I11" s="38">
        <v>20</v>
      </c>
      <c r="J11" s="38"/>
      <c r="K11" s="38">
        <v>15</v>
      </c>
      <c r="L11" s="38"/>
      <c r="M11" s="38">
        <v>25</v>
      </c>
      <c r="N11" s="38"/>
      <c r="O11" s="40">
        <f t="shared" si="0"/>
        <v>90</v>
      </c>
      <c r="P11" s="104"/>
      <c r="Q11" s="12">
        <v>40</v>
      </c>
      <c r="R11" s="272" t="s">
        <v>150</v>
      </c>
      <c r="S11" s="272"/>
      <c r="T11" s="272"/>
      <c r="U11" s="272"/>
      <c r="V11" s="272"/>
      <c r="W11" s="12">
        <v>2</v>
      </c>
      <c r="X11" s="12">
        <v>3</v>
      </c>
      <c r="Y11" s="42" t="s">
        <v>1128</v>
      </c>
      <c r="Z11" s="1">
        <v>1</v>
      </c>
      <c r="AA11" s="12">
        <v>3</v>
      </c>
      <c r="AB11" s="42" t="s">
        <v>1128</v>
      </c>
      <c r="AC11" s="12" t="s">
        <v>1126</v>
      </c>
    </row>
    <row r="12" spans="2:29" ht="30" customHeight="1" x14ac:dyDescent="0.3">
      <c r="B12" s="100">
        <v>37</v>
      </c>
      <c r="C12" s="286" t="s">
        <v>366</v>
      </c>
      <c r="D12" s="286"/>
      <c r="E12" s="36">
        <v>15</v>
      </c>
      <c r="F12" s="36"/>
      <c r="G12" s="36">
        <v>15</v>
      </c>
      <c r="H12" s="36"/>
      <c r="I12" s="36">
        <v>20</v>
      </c>
      <c r="J12" s="36"/>
      <c r="K12" s="36">
        <v>15</v>
      </c>
      <c r="L12" s="36"/>
      <c r="M12" s="36">
        <v>20</v>
      </c>
      <c r="N12" s="36"/>
      <c r="O12" s="40">
        <f t="shared" si="0"/>
        <v>85</v>
      </c>
      <c r="P12" s="104"/>
      <c r="Q12" s="12">
        <v>41</v>
      </c>
      <c r="R12" s="272" t="s">
        <v>151</v>
      </c>
      <c r="S12" s="272"/>
      <c r="T12" s="272"/>
      <c r="U12" s="272"/>
      <c r="V12" s="272"/>
      <c r="W12" s="12">
        <v>2</v>
      </c>
      <c r="X12" s="12">
        <v>3</v>
      </c>
      <c r="Y12" s="42" t="s">
        <v>1128</v>
      </c>
      <c r="Z12" s="1">
        <v>1</v>
      </c>
      <c r="AA12" s="12">
        <v>3</v>
      </c>
      <c r="AB12" s="42" t="s">
        <v>1128</v>
      </c>
      <c r="AC12" s="12" t="s">
        <v>1126</v>
      </c>
    </row>
    <row r="13" spans="2:29" ht="30" customHeight="1" x14ac:dyDescent="0.3">
      <c r="B13" s="100">
        <v>38</v>
      </c>
      <c r="C13" s="289" t="s">
        <v>367</v>
      </c>
      <c r="D13" s="289"/>
      <c r="E13" s="38">
        <v>5</v>
      </c>
      <c r="F13" s="38"/>
      <c r="G13" s="38">
        <v>5</v>
      </c>
      <c r="H13" s="38"/>
      <c r="I13" s="38">
        <v>5</v>
      </c>
      <c r="J13" s="38"/>
      <c r="K13" s="38">
        <v>15</v>
      </c>
      <c r="L13" s="38"/>
      <c r="M13" s="38">
        <v>5</v>
      </c>
      <c r="N13" s="38"/>
      <c r="O13" s="40">
        <f t="shared" si="0"/>
        <v>35</v>
      </c>
      <c r="P13" s="104"/>
      <c r="Q13" s="302"/>
      <c r="R13" s="302"/>
      <c r="S13" s="302"/>
      <c r="T13" s="302"/>
      <c r="U13" s="302"/>
      <c r="V13" s="302"/>
      <c r="W13" s="302"/>
      <c r="X13" s="302"/>
      <c r="Y13" s="112"/>
      <c r="Z13" s="22"/>
      <c r="AA13" s="22"/>
      <c r="AB13" s="22"/>
      <c r="AC13" s="22"/>
    </row>
    <row r="14" spans="2:29" ht="30" customHeight="1" x14ac:dyDescent="0.3">
      <c r="B14" s="100">
        <v>39</v>
      </c>
      <c r="C14" s="286" t="s">
        <v>1145</v>
      </c>
      <c r="D14" s="286"/>
      <c r="E14" s="36">
        <v>15</v>
      </c>
      <c r="F14" s="36"/>
      <c r="G14" s="36">
        <v>15</v>
      </c>
      <c r="H14" s="36"/>
      <c r="I14" s="36">
        <v>25</v>
      </c>
      <c r="J14" s="36"/>
      <c r="K14" s="36">
        <v>15</v>
      </c>
      <c r="L14" s="36"/>
      <c r="M14" s="36">
        <v>20</v>
      </c>
      <c r="N14" s="36"/>
      <c r="O14" s="40">
        <f t="shared" si="0"/>
        <v>90</v>
      </c>
      <c r="P14" s="104"/>
      <c r="W14" s="303"/>
      <c r="X14" s="303"/>
      <c r="Y14" s="303"/>
      <c r="Z14" s="292"/>
      <c r="AA14" s="292"/>
      <c r="AB14" s="292"/>
    </row>
    <row r="15" spans="2:29" ht="30" customHeight="1" x14ac:dyDescent="0.3">
      <c r="B15" s="100">
        <v>40</v>
      </c>
      <c r="C15" s="289" t="s">
        <v>872</v>
      </c>
      <c r="D15" s="289"/>
      <c r="E15" s="38">
        <v>15</v>
      </c>
      <c r="F15" s="38"/>
      <c r="G15" s="38">
        <v>15</v>
      </c>
      <c r="H15" s="38"/>
      <c r="I15" s="38">
        <v>25</v>
      </c>
      <c r="J15" s="38"/>
      <c r="K15" s="38">
        <v>15</v>
      </c>
      <c r="L15" s="38"/>
      <c r="M15" s="38">
        <v>20</v>
      </c>
      <c r="N15" s="38"/>
      <c r="O15" s="40">
        <f t="shared" si="0"/>
        <v>90</v>
      </c>
      <c r="P15" s="104"/>
    </row>
    <row r="16" spans="2:29" ht="30" customHeight="1" x14ac:dyDescent="0.3">
      <c r="B16" s="109">
        <v>41</v>
      </c>
      <c r="C16" s="286" t="s">
        <v>1107</v>
      </c>
      <c r="D16" s="286"/>
      <c r="E16" s="36">
        <v>15</v>
      </c>
      <c r="F16" s="36"/>
      <c r="G16" s="36">
        <v>15</v>
      </c>
      <c r="H16" s="36"/>
      <c r="I16" s="36">
        <v>20</v>
      </c>
      <c r="J16" s="36"/>
      <c r="K16" s="36">
        <v>15</v>
      </c>
      <c r="L16" s="36"/>
      <c r="M16" s="36">
        <v>10</v>
      </c>
      <c r="N16" s="36"/>
      <c r="O16" s="40">
        <f t="shared" si="0"/>
        <v>75</v>
      </c>
      <c r="P16" s="104"/>
    </row>
    <row r="17" spans="2:28" ht="15" customHeight="1" x14ac:dyDescent="0.3">
      <c r="B17" s="329">
        <v>6</v>
      </c>
      <c r="C17" s="393"/>
      <c r="D17" s="393"/>
      <c r="E17" s="112"/>
      <c r="F17" s="112"/>
      <c r="G17" s="112"/>
      <c r="H17" s="112"/>
      <c r="I17" s="112"/>
      <c r="J17" s="112"/>
      <c r="K17" s="112"/>
      <c r="L17" s="112"/>
      <c r="M17" s="112"/>
      <c r="N17" s="112"/>
      <c r="O17" s="104"/>
      <c r="P17" s="104"/>
      <c r="Q17" s="394"/>
      <c r="R17" s="394"/>
      <c r="S17" s="394"/>
      <c r="T17" s="394"/>
      <c r="U17" s="394"/>
      <c r="V17" s="394"/>
      <c r="W17" s="260" t="s">
        <v>938</v>
      </c>
      <c r="X17" s="260"/>
      <c r="Y17" s="260"/>
      <c r="Z17" s="260"/>
      <c r="AA17" s="260"/>
      <c r="AB17" s="260"/>
    </row>
    <row r="18" spans="2:28" ht="15" customHeight="1" x14ac:dyDescent="0.3">
      <c r="B18" s="329"/>
      <c r="C18" s="393"/>
      <c r="D18" s="393"/>
      <c r="E18" s="112"/>
      <c r="F18" s="112"/>
      <c r="G18" s="112"/>
      <c r="H18" s="112"/>
      <c r="I18" s="112"/>
      <c r="J18" s="112"/>
      <c r="K18" s="112"/>
      <c r="L18" s="112"/>
      <c r="M18" s="112"/>
      <c r="N18" s="112"/>
      <c r="O18" s="104"/>
      <c r="P18" s="104"/>
      <c r="Q18" s="276" t="s">
        <v>63</v>
      </c>
      <c r="R18" s="277"/>
      <c r="S18" s="277"/>
      <c r="T18" s="277"/>
      <c r="U18" s="277"/>
      <c r="V18" s="278"/>
      <c r="W18" s="276" t="s">
        <v>940</v>
      </c>
      <c r="X18" s="277"/>
      <c r="Y18" s="278"/>
      <c r="Z18" s="279" t="s">
        <v>942</v>
      </c>
      <c r="AA18" s="280"/>
      <c r="AB18" s="281"/>
    </row>
    <row r="19" spans="2:28" ht="15" customHeight="1" x14ac:dyDescent="0.3">
      <c r="B19" s="329"/>
      <c r="C19" s="393"/>
      <c r="D19" s="393"/>
      <c r="E19" s="112"/>
      <c r="F19" s="112"/>
      <c r="G19" s="112"/>
      <c r="H19" s="112"/>
      <c r="I19" s="112"/>
      <c r="J19" s="112"/>
      <c r="K19" s="112"/>
      <c r="L19" s="112"/>
      <c r="M19" s="112"/>
      <c r="N19" s="112"/>
      <c r="O19" s="104"/>
      <c r="P19" s="104"/>
      <c r="Q19" s="375" t="s">
        <v>66</v>
      </c>
      <c r="R19" s="376"/>
      <c r="S19" s="376"/>
      <c r="T19" s="376"/>
      <c r="U19" s="376"/>
      <c r="V19" s="377"/>
      <c r="W19" s="378">
        <v>2</v>
      </c>
      <c r="X19" s="379"/>
      <c r="Y19" s="380"/>
      <c r="Z19" s="381">
        <f>W19/7</f>
        <v>0.2857142857142857</v>
      </c>
      <c r="AA19" s="382"/>
      <c r="AB19" s="383"/>
    </row>
    <row r="20" spans="2:28" ht="15" customHeight="1" x14ac:dyDescent="0.3">
      <c r="Q20" s="372" t="s">
        <v>67</v>
      </c>
      <c r="R20" s="373"/>
      <c r="S20" s="373"/>
      <c r="T20" s="373"/>
      <c r="U20" s="373"/>
      <c r="V20" s="374"/>
      <c r="W20" s="357">
        <v>3</v>
      </c>
      <c r="X20" s="358"/>
      <c r="Y20" s="359"/>
      <c r="Z20" s="360">
        <f t="shared" ref="Z20:Z22" si="1">W20/7</f>
        <v>0.42857142857142855</v>
      </c>
      <c r="AA20" s="361"/>
      <c r="AB20" s="362"/>
    </row>
    <row r="21" spans="2:28" ht="15" customHeight="1" x14ac:dyDescent="0.3">
      <c r="Q21" s="404" t="s">
        <v>68</v>
      </c>
      <c r="R21" s="405"/>
      <c r="S21" s="405"/>
      <c r="T21" s="405"/>
      <c r="U21" s="405"/>
      <c r="V21" s="406"/>
      <c r="W21" s="401">
        <v>1</v>
      </c>
      <c r="X21" s="402"/>
      <c r="Y21" s="403"/>
      <c r="Z21" s="363">
        <f t="shared" si="1"/>
        <v>0.14285714285714285</v>
      </c>
      <c r="AA21" s="364"/>
      <c r="AB21" s="365"/>
    </row>
    <row r="22" spans="2:28" ht="15" customHeight="1" x14ac:dyDescent="0.3">
      <c r="O22"/>
      <c r="P22"/>
      <c r="Q22" s="398" t="s">
        <v>69</v>
      </c>
      <c r="R22" s="399"/>
      <c r="S22" s="399"/>
      <c r="T22" s="399"/>
      <c r="U22" s="399"/>
      <c r="V22" s="400"/>
      <c r="W22" s="395">
        <v>1</v>
      </c>
      <c r="X22" s="396"/>
      <c r="Y22" s="397"/>
      <c r="Z22" s="369">
        <f t="shared" si="1"/>
        <v>0.14285714285714285</v>
      </c>
      <c r="AA22" s="370"/>
      <c r="AB22" s="371"/>
    </row>
    <row r="23" spans="2:28" ht="15" customHeight="1" x14ac:dyDescent="0.3">
      <c r="O23"/>
      <c r="P23"/>
      <c r="Q23" s="251" t="s">
        <v>70</v>
      </c>
      <c r="R23" s="251"/>
      <c r="S23" s="251"/>
      <c r="T23" s="251"/>
      <c r="U23" s="251"/>
      <c r="V23" s="251"/>
      <c r="W23" s="252">
        <f>SUM(W19:Y22)</f>
        <v>7</v>
      </c>
      <c r="X23" s="252"/>
      <c r="Y23" s="252"/>
      <c r="Z23" s="248">
        <f>SUM(Z19:AB22)</f>
        <v>0.99999999999999978</v>
      </c>
      <c r="AA23" s="252"/>
      <c r="AB23" s="252"/>
    </row>
    <row r="24" spans="2:28" ht="15" customHeight="1" x14ac:dyDescent="0.3">
      <c r="O24"/>
      <c r="P24"/>
    </row>
    <row r="25" spans="2:28" ht="15" customHeight="1" x14ac:dyDescent="0.3">
      <c r="O25"/>
      <c r="P25"/>
      <c r="Q25" s="259"/>
      <c r="R25" s="259"/>
      <c r="S25" s="259"/>
      <c r="T25" s="259"/>
      <c r="U25" s="259"/>
      <c r="V25" s="259"/>
      <c r="W25" s="260" t="s">
        <v>939</v>
      </c>
      <c r="X25" s="260"/>
      <c r="Y25" s="260"/>
      <c r="Z25" s="260"/>
      <c r="AA25" s="260"/>
      <c r="AB25" s="260"/>
    </row>
    <row r="26" spans="2:28" ht="15" customHeight="1" x14ac:dyDescent="0.3">
      <c r="O26"/>
      <c r="P26"/>
      <c r="Q26" s="261" t="s">
        <v>63</v>
      </c>
      <c r="R26" s="261"/>
      <c r="S26" s="261"/>
      <c r="T26" s="261"/>
      <c r="U26" s="261"/>
      <c r="V26" s="261"/>
      <c r="W26" s="261" t="s">
        <v>940</v>
      </c>
      <c r="X26" s="261"/>
      <c r="Y26" s="261"/>
      <c r="Z26" s="263" t="s">
        <v>941</v>
      </c>
      <c r="AA26" s="263"/>
      <c r="AB26" s="263"/>
    </row>
    <row r="27" spans="2:28" ht="15" customHeight="1" x14ac:dyDescent="0.3">
      <c r="O27"/>
      <c r="P27"/>
      <c r="Q27" s="255" t="s">
        <v>66</v>
      </c>
      <c r="R27" s="255"/>
      <c r="S27" s="255"/>
      <c r="T27" s="255"/>
      <c r="U27" s="255"/>
      <c r="V27" s="255"/>
      <c r="W27" s="256">
        <v>2</v>
      </c>
      <c r="X27" s="256"/>
      <c r="Y27" s="256"/>
      <c r="Z27" s="265">
        <f>W27/7</f>
        <v>0.2857142857142857</v>
      </c>
      <c r="AA27" s="265"/>
      <c r="AB27" s="265"/>
    </row>
    <row r="28" spans="2:28" ht="15" customHeight="1" x14ac:dyDescent="0.3">
      <c r="O28"/>
      <c r="P28"/>
      <c r="Q28" s="257" t="s">
        <v>67</v>
      </c>
      <c r="R28" s="257"/>
      <c r="S28" s="257"/>
      <c r="T28" s="257"/>
      <c r="U28" s="257"/>
      <c r="V28" s="257"/>
      <c r="W28" s="258">
        <v>3</v>
      </c>
      <c r="X28" s="258"/>
      <c r="Y28" s="258"/>
      <c r="Z28" s="266">
        <f t="shared" ref="Z28:Z30" si="2">W28/7</f>
        <v>0.42857142857142855</v>
      </c>
      <c r="AA28" s="266"/>
      <c r="AB28" s="266"/>
    </row>
    <row r="29" spans="2:28" ht="15" customHeight="1" x14ac:dyDescent="0.3">
      <c r="O29"/>
      <c r="P29"/>
      <c r="Q29" s="253" t="s">
        <v>68</v>
      </c>
      <c r="R29" s="253"/>
      <c r="S29" s="253"/>
      <c r="T29" s="253"/>
      <c r="U29" s="253"/>
      <c r="V29" s="253"/>
      <c r="W29" s="254">
        <v>2</v>
      </c>
      <c r="X29" s="254"/>
      <c r="Y29" s="254"/>
      <c r="Z29" s="321">
        <f t="shared" si="2"/>
        <v>0.2857142857142857</v>
      </c>
      <c r="AA29" s="321"/>
      <c r="AB29" s="321"/>
    </row>
    <row r="30" spans="2:28" ht="15" customHeight="1" x14ac:dyDescent="0.3">
      <c r="O30"/>
      <c r="P30"/>
      <c r="Q30" s="249" t="s">
        <v>69</v>
      </c>
      <c r="R30" s="249"/>
      <c r="S30" s="249"/>
      <c r="T30" s="249"/>
      <c r="U30" s="249"/>
      <c r="V30" s="249"/>
      <c r="W30" s="250">
        <v>0</v>
      </c>
      <c r="X30" s="250"/>
      <c r="Y30" s="250"/>
      <c r="Z30" s="323">
        <f t="shared" si="2"/>
        <v>0</v>
      </c>
      <c r="AA30" s="323"/>
      <c r="AB30" s="323"/>
    </row>
    <row r="31" spans="2:28" ht="15" customHeight="1" x14ac:dyDescent="0.3">
      <c r="Q31" s="251" t="s">
        <v>70</v>
      </c>
      <c r="R31" s="251"/>
      <c r="S31" s="251"/>
      <c r="T31" s="251"/>
      <c r="U31" s="251"/>
      <c r="V31" s="251"/>
      <c r="W31" s="252">
        <f>SUM(W27:W30)</f>
        <v>7</v>
      </c>
      <c r="X31" s="252"/>
      <c r="Y31" s="252"/>
      <c r="Z31" s="248">
        <f>SUM(Z27:Z30)</f>
        <v>0.99999999999999989</v>
      </c>
      <c r="AA31" s="252"/>
      <c r="AB31" s="252"/>
    </row>
    <row r="32" spans="2:28" ht="15" customHeight="1" x14ac:dyDescent="0.3"/>
    <row r="33" ht="15" customHeight="1" x14ac:dyDescent="0.3"/>
    <row r="34" ht="30" customHeight="1" x14ac:dyDescent="0.3"/>
    <row r="81" spans="16:16" customFormat="1" x14ac:dyDescent="0.3">
      <c r="P81" s="18"/>
    </row>
    <row r="82" spans="16:16" customFormat="1" x14ac:dyDescent="0.3">
      <c r="P82" s="18"/>
    </row>
    <row r="83" spans="16:16" customFormat="1" x14ac:dyDescent="0.3">
      <c r="P83" s="18"/>
    </row>
    <row r="84" spans="16:16" customFormat="1" x14ac:dyDescent="0.3">
      <c r="P84" s="18"/>
    </row>
    <row r="85" spans="16:16" customFormat="1" x14ac:dyDescent="0.3">
      <c r="P85" s="18"/>
    </row>
  </sheetData>
  <mergeCells count="83">
    <mergeCell ref="Z20:AB20"/>
    <mergeCell ref="W20:Y20"/>
    <mergeCell ref="Q20:V20"/>
    <mergeCell ref="Z19:AB19"/>
    <mergeCell ref="W19:Y19"/>
    <mergeCell ref="Q19:V19"/>
    <mergeCell ref="Z22:AB22"/>
    <mergeCell ref="W22:Y22"/>
    <mergeCell ref="Q22:V22"/>
    <mergeCell ref="Z21:AB21"/>
    <mergeCell ref="W21:Y21"/>
    <mergeCell ref="Q21:V21"/>
    <mergeCell ref="Q4:V5"/>
    <mergeCell ref="W4:Y4"/>
    <mergeCell ref="R7:V7"/>
    <mergeCell ref="E5:F6"/>
    <mergeCell ref="G5:H6"/>
    <mergeCell ref="I5:J6"/>
    <mergeCell ref="K5:L6"/>
    <mergeCell ref="M5:N6"/>
    <mergeCell ref="R6:V6"/>
    <mergeCell ref="B3:O3"/>
    <mergeCell ref="B4:C8"/>
    <mergeCell ref="D4:D8"/>
    <mergeCell ref="E4:J4"/>
    <mergeCell ref="K4:N4"/>
    <mergeCell ref="O4:O8"/>
    <mergeCell ref="E7:F7"/>
    <mergeCell ref="G7:H7"/>
    <mergeCell ref="I7:J7"/>
    <mergeCell ref="K7:L7"/>
    <mergeCell ref="M7:N7"/>
    <mergeCell ref="R8:V8"/>
    <mergeCell ref="B9:B10"/>
    <mergeCell ref="C9:D9"/>
    <mergeCell ref="R9:V9"/>
    <mergeCell ref="C10:D10"/>
    <mergeCell ref="R10:V10"/>
    <mergeCell ref="C11:D11"/>
    <mergeCell ref="R11:V11"/>
    <mergeCell ref="C12:D12"/>
    <mergeCell ref="Q13:X13"/>
    <mergeCell ref="C13:D13"/>
    <mergeCell ref="R12:V12"/>
    <mergeCell ref="Z14:AB14"/>
    <mergeCell ref="C14:D14"/>
    <mergeCell ref="C15:D15"/>
    <mergeCell ref="B17:B19"/>
    <mergeCell ref="C17:D17"/>
    <mergeCell ref="C18:D18"/>
    <mergeCell ref="C19:D19"/>
    <mergeCell ref="C16:D16"/>
    <mergeCell ref="W14:Y14"/>
    <mergeCell ref="Q18:V18"/>
    <mergeCell ref="W18:Y18"/>
    <mergeCell ref="Z18:AB18"/>
    <mergeCell ref="Q17:V17"/>
    <mergeCell ref="W17:AB17"/>
    <mergeCell ref="Z28:AB28"/>
    <mergeCell ref="Q26:V26"/>
    <mergeCell ref="W26:Y26"/>
    <mergeCell ref="Z26:AB26"/>
    <mergeCell ref="Q23:V23"/>
    <mergeCell ref="W23:Y23"/>
    <mergeCell ref="Z23:AB23"/>
    <mergeCell ref="Q25:V25"/>
    <mergeCell ref="W25:AB25"/>
    <mergeCell ref="Z4:AC4"/>
    <mergeCell ref="Q3:AC3"/>
    <mergeCell ref="Q31:V31"/>
    <mergeCell ref="W31:Y31"/>
    <mergeCell ref="Z31:AB31"/>
    <mergeCell ref="Q29:V29"/>
    <mergeCell ref="W29:Y29"/>
    <mergeCell ref="Z29:AB29"/>
    <mergeCell ref="Q30:V30"/>
    <mergeCell ref="W30:Y30"/>
    <mergeCell ref="Z30:AB30"/>
    <mergeCell ref="Q27:V27"/>
    <mergeCell ref="W27:Y27"/>
    <mergeCell ref="Z27:AB27"/>
    <mergeCell ref="Q28:V28"/>
    <mergeCell ref="W28:Y28"/>
  </mergeCells>
  <pageMargins left="0.7" right="0.7" top="0.75" bottom="0.75" header="0.3" footer="0.3"/>
  <pageSetup paperSize="9" orientation="portrait" horizontalDpi="4294967295" verticalDpi="4294967295"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6"/>
  </sheetPr>
  <dimension ref="B2:AC83"/>
  <sheetViews>
    <sheetView topLeftCell="G4" zoomScale="90" zoomScaleNormal="90" workbookViewId="0">
      <selection activeCell="R9" sqref="R9:V9"/>
    </sheetView>
  </sheetViews>
  <sheetFormatPr baseColWidth="10" defaultRowHeight="14.4" x14ac:dyDescent="0.3"/>
  <cols>
    <col min="1" max="1" width="4.88671875" customWidth="1"/>
    <col min="2" max="2" width="5" style="21" customWidth="1"/>
    <col min="3" max="3" width="28" customWidth="1"/>
    <col min="4" max="4" width="38.109375" customWidth="1"/>
    <col min="5" max="14" width="10.6640625" style="32" customWidth="1"/>
    <col min="15" max="15" width="8.88671875" style="18" customWidth="1"/>
    <col min="16" max="16" width="5" style="18" customWidth="1"/>
    <col min="17" max="17" width="4.109375" customWidth="1"/>
    <col min="29" max="29" width="13.5546875" customWidth="1"/>
  </cols>
  <sheetData>
    <row r="2" spans="2:29" ht="15" customHeight="1" x14ac:dyDescent="0.3">
      <c r="C2" s="33"/>
    </row>
    <row r="3" spans="2:29" ht="44.25" customHeight="1" x14ac:dyDescent="0.3">
      <c r="B3" s="269" t="s">
        <v>981</v>
      </c>
      <c r="C3" s="269"/>
      <c r="D3" s="269"/>
      <c r="E3" s="269"/>
      <c r="F3" s="269"/>
      <c r="G3" s="269"/>
      <c r="H3" s="269"/>
      <c r="I3" s="269"/>
      <c r="J3" s="269"/>
      <c r="K3" s="269"/>
      <c r="L3" s="269"/>
      <c r="M3" s="269"/>
      <c r="N3" s="269"/>
      <c r="O3" s="269"/>
      <c r="P3" s="102"/>
      <c r="Q3" s="318" t="s">
        <v>544</v>
      </c>
      <c r="R3" s="318"/>
      <c r="S3" s="318"/>
      <c r="T3" s="318"/>
      <c r="U3" s="318"/>
      <c r="V3" s="318"/>
      <c r="W3" s="318"/>
      <c r="X3" s="318"/>
      <c r="Y3" s="318"/>
      <c r="Z3" s="318"/>
      <c r="AA3" s="318"/>
      <c r="AB3" s="318"/>
      <c r="AC3" s="318"/>
    </row>
    <row r="4" spans="2:29" ht="37.5" customHeight="1" x14ac:dyDescent="0.3">
      <c r="B4" s="270" t="s">
        <v>3</v>
      </c>
      <c r="C4" s="270"/>
      <c r="D4" s="273" t="s">
        <v>407</v>
      </c>
      <c r="E4" s="293" t="s">
        <v>410</v>
      </c>
      <c r="F4" s="294"/>
      <c r="G4" s="294"/>
      <c r="H4" s="294"/>
      <c r="I4" s="294"/>
      <c r="J4" s="294"/>
      <c r="K4" s="312" t="s">
        <v>409</v>
      </c>
      <c r="L4" s="313"/>
      <c r="M4" s="313"/>
      <c r="N4" s="314"/>
      <c r="O4" s="316" t="s">
        <v>408</v>
      </c>
      <c r="P4" s="103"/>
      <c r="Q4" s="305" t="s">
        <v>982</v>
      </c>
      <c r="R4" s="305"/>
      <c r="S4" s="305"/>
      <c r="T4" s="305"/>
      <c r="U4" s="305"/>
      <c r="V4" s="305"/>
      <c r="W4" s="304" t="s">
        <v>546</v>
      </c>
      <c r="X4" s="304"/>
      <c r="Y4" s="304"/>
      <c r="Z4" s="243" t="s">
        <v>59</v>
      </c>
      <c r="AA4" s="243"/>
      <c r="AB4" s="243"/>
      <c r="AC4" s="243"/>
    </row>
    <row r="5" spans="2:29" ht="39.9" customHeight="1" x14ac:dyDescent="0.3">
      <c r="B5" s="270"/>
      <c r="C5" s="270"/>
      <c r="D5" s="273"/>
      <c r="E5" s="295" t="s">
        <v>535</v>
      </c>
      <c r="F5" s="296"/>
      <c r="G5" s="306" t="s">
        <v>536</v>
      </c>
      <c r="H5" s="296"/>
      <c r="I5" s="306" t="s">
        <v>537</v>
      </c>
      <c r="J5" s="296"/>
      <c r="K5" s="308" t="s">
        <v>538</v>
      </c>
      <c r="L5" s="309"/>
      <c r="M5" s="308" t="s">
        <v>539</v>
      </c>
      <c r="N5" s="309"/>
      <c r="O5" s="275"/>
      <c r="P5" s="103"/>
      <c r="Q5" s="305"/>
      <c r="R5" s="305"/>
      <c r="S5" s="305"/>
      <c r="T5" s="305"/>
      <c r="U5" s="305"/>
      <c r="V5" s="305"/>
      <c r="W5" s="39" t="s">
        <v>82</v>
      </c>
      <c r="X5" s="39" t="s">
        <v>83</v>
      </c>
      <c r="Y5" s="41" t="s">
        <v>389</v>
      </c>
      <c r="Z5" s="37" t="s">
        <v>82</v>
      </c>
      <c r="AA5" s="37" t="s">
        <v>83</v>
      </c>
      <c r="AB5" s="25" t="s">
        <v>397</v>
      </c>
      <c r="AC5" s="25" t="s">
        <v>1124</v>
      </c>
    </row>
    <row r="6" spans="2:29" ht="39.9" customHeight="1" x14ac:dyDescent="0.3">
      <c r="B6" s="270"/>
      <c r="C6" s="270"/>
      <c r="D6" s="273"/>
      <c r="E6" s="297"/>
      <c r="F6" s="298"/>
      <c r="G6" s="307"/>
      <c r="H6" s="298"/>
      <c r="I6" s="307"/>
      <c r="J6" s="298"/>
      <c r="K6" s="310"/>
      <c r="L6" s="311"/>
      <c r="M6" s="310"/>
      <c r="N6" s="311"/>
      <c r="O6" s="275"/>
      <c r="P6" s="103"/>
      <c r="Q6" s="12">
        <v>42</v>
      </c>
      <c r="R6" s="272" t="s">
        <v>153</v>
      </c>
      <c r="S6" s="272"/>
      <c r="T6" s="272"/>
      <c r="U6" s="272"/>
      <c r="V6" s="272"/>
      <c r="W6" s="12">
        <v>1</v>
      </c>
      <c r="X6" s="12">
        <v>2</v>
      </c>
      <c r="Y6" s="44" t="s">
        <v>1129</v>
      </c>
      <c r="Z6" s="12">
        <v>1</v>
      </c>
      <c r="AA6" s="12">
        <v>2</v>
      </c>
      <c r="AB6" s="44" t="s">
        <v>1129</v>
      </c>
      <c r="AC6" s="12" t="s">
        <v>1126</v>
      </c>
    </row>
    <row r="7" spans="2:29" ht="31.5" customHeight="1" x14ac:dyDescent="0.3">
      <c r="B7" s="270"/>
      <c r="C7" s="270"/>
      <c r="D7" s="273"/>
      <c r="E7" s="299" t="s">
        <v>540</v>
      </c>
      <c r="F7" s="300"/>
      <c r="G7" s="299" t="s">
        <v>540</v>
      </c>
      <c r="H7" s="300"/>
      <c r="I7" s="299" t="s">
        <v>541</v>
      </c>
      <c r="J7" s="300"/>
      <c r="K7" s="299" t="s">
        <v>540</v>
      </c>
      <c r="L7" s="300"/>
      <c r="M7" s="299" t="s">
        <v>542</v>
      </c>
      <c r="N7" s="300"/>
      <c r="O7" s="275"/>
      <c r="P7" s="103"/>
      <c r="Q7" s="12">
        <v>43</v>
      </c>
      <c r="R7" s="272" t="s">
        <v>157</v>
      </c>
      <c r="S7" s="272"/>
      <c r="T7" s="272"/>
      <c r="U7" s="272"/>
      <c r="V7" s="272"/>
      <c r="W7" s="12">
        <v>1</v>
      </c>
      <c r="X7" s="12">
        <v>3</v>
      </c>
      <c r="Y7" s="42" t="s">
        <v>1128</v>
      </c>
      <c r="Z7" s="12">
        <v>1</v>
      </c>
      <c r="AA7" s="12">
        <v>3</v>
      </c>
      <c r="AB7" s="42" t="s">
        <v>1128</v>
      </c>
      <c r="AC7" s="12" t="s">
        <v>1126</v>
      </c>
    </row>
    <row r="8" spans="2:29" ht="32.25" customHeight="1" thickBot="1" x14ac:dyDescent="0.35">
      <c r="B8" s="270"/>
      <c r="C8" s="271"/>
      <c r="D8" s="274"/>
      <c r="E8" s="34" t="s">
        <v>529</v>
      </c>
      <c r="F8" s="35" t="s">
        <v>83</v>
      </c>
      <c r="G8" s="35" t="s">
        <v>82</v>
      </c>
      <c r="H8" s="35" t="s">
        <v>83</v>
      </c>
      <c r="I8" s="35" t="s">
        <v>82</v>
      </c>
      <c r="J8" s="35" t="s">
        <v>83</v>
      </c>
      <c r="K8" s="35" t="s">
        <v>82</v>
      </c>
      <c r="L8" s="35" t="s">
        <v>83</v>
      </c>
      <c r="M8" s="35" t="s">
        <v>82</v>
      </c>
      <c r="N8" s="35" t="s">
        <v>83</v>
      </c>
      <c r="O8" s="275"/>
      <c r="P8" s="103"/>
      <c r="Q8" s="12">
        <v>44</v>
      </c>
      <c r="R8" s="272" t="s">
        <v>160</v>
      </c>
      <c r="S8" s="272"/>
      <c r="T8" s="272"/>
      <c r="U8" s="272"/>
      <c r="V8" s="272"/>
      <c r="W8" s="12">
        <v>1</v>
      </c>
      <c r="X8" s="12">
        <v>1</v>
      </c>
      <c r="Y8" s="44" t="s">
        <v>1129</v>
      </c>
      <c r="Z8" s="12">
        <v>1</v>
      </c>
      <c r="AA8" s="12">
        <v>1</v>
      </c>
      <c r="AB8" s="44" t="s">
        <v>1129</v>
      </c>
      <c r="AC8" s="12" t="s">
        <v>1126</v>
      </c>
    </row>
    <row r="9" spans="2:29" ht="30" customHeight="1" x14ac:dyDescent="0.3">
      <c r="B9" s="118">
        <v>42</v>
      </c>
      <c r="C9" s="290" t="s">
        <v>766</v>
      </c>
      <c r="D9" s="290"/>
      <c r="E9" s="36">
        <v>15</v>
      </c>
      <c r="F9" s="36"/>
      <c r="G9" s="36">
        <v>15</v>
      </c>
      <c r="H9" s="36"/>
      <c r="I9" s="36">
        <v>25</v>
      </c>
      <c r="J9" s="36"/>
      <c r="K9" s="36">
        <v>15</v>
      </c>
      <c r="L9" s="36"/>
      <c r="M9" s="36">
        <v>20</v>
      </c>
      <c r="N9" s="36"/>
      <c r="O9" s="40">
        <f>SUM(E9:M9)</f>
        <v>90</v>
      </c>
      <c r="P9" s="104"/>
      <c r="Q9" s="12">
        <v>45</v>
      </c>
      <c r="R9" s="354" t="s">
        <v>163</v>
      </c>
      <c r="S9" s="355"/>
      <c r="T9" s="355"/>
      <c r="U9" s="355"/>
      <c r="V9" s="356"/>
      <c r="W9" s="12">
        <v>2</v>
      </c>
      <c r="X9" s="12">
        <v>4</v>
      </c>
      <c r="Y9" s="43" t="s">
        <v>643</v>
      </c>
      <c r="Z9" s="12">
        <v>1</v>
      </c>
      <c r="AA9" s="12">
        <v>4</v>
      </c>
      <c r="AB9" s="43" t="s">
        <v>643</v>
      </c>
      <c r="AC9" s="12" t="s">
        <v>1126</v>
      </c>
    </row>
    <row r="10" spans="2:29" ht="30" customHeight="1" x14ac:dyDescent="0.3">
      <c r="B10" s="118">
        <v>43</v>
      </c>
      <c r="C10" s="289" t="s">
        <v>164</v>
      </c>
      <c r="D10" s="289"/>
      <c r="E10" s="38">
        <v>15</v>
      </c>
      <c r="F10" s="38"/>
      <c r="G10" s="38">
        <v>15</v>
      </c>
      <c r="H10" s="38"/>
      <c r="I10" s="38">
        <v>25</v>
      </c>
      <c r="J10" s="38"/>
      <c r="K10" s="38">
        <v>15</v>
      </c>
      <c r="L10" s="38"/>
      <c r="M10" s="38">
        <v>20</v>
      </c>
      <c r="N10" s="38"/>
      <c r="O10" s="40">
        <f t="shared" ref="O10:O14" si="0">SUM(E10:M10)</f>
        <v>90</v>
      </c>
      <c r="P10" s="104"/>
      <c r="Q10" s="12">
        <v>46</v>
      </c>
      <c r="R10" s="272" t="s">
        <v>167</v>
      </c>
      <c r="S10" s="272"/>
      <c r="T10" s="272"/>
      <c r="U10" s="272"/>
      <c r="V10" s="272"/>
      <c r="W10" s="12">
        <v>1</v>
      </c>
      <c r="X10" s="12">
        <v>3</v>
      </c>
      <c r="Y10" s="42" t="s">
        <v>1128</v>
      </c>
      <c r="Z10" s="12">
        <v>1</v>
      </c>
      <c r="AA10" s="12">
        <v>3</v>
      </c>
      <c r="AB10" s="42" t="s">
        <v>1128</v>
      </c>
      <c r="AC10" s="12" t="s">
        <v>1126</v>
      </c>
    </row>
    <row r="11" spans="2:29" ht="30" customHeight="1" x14ac:dyDescent="0.3">
      <c r="B11" s="118">
        <v>44</v>
      </c>
      <c r="C11" s="286" t="s">
        <v>165</v>
      </c>
      <c r="D11" s="286"/>
      <c r="E11" s="36">
        <v>15</v>
      </c>
      <c r="F11" s="36"/>
      <c r="G11" s="36">
        <v>15</v>
      </c>
      <c r="H11" s="36"/>
      <c r="I11" s="36">
        <v>25</v>
      </c>
      <c r="J11" s="36"/>
      <c r="K11" s="36">
        <v>15</v>
      </c>
      <c r="L11" s="36"/>
      <c r="M11" s="36">
        <v>20</v>
      </c>
      <c r="N11" s="36"/>
      <c r="O11" s="40">
        <f t="shared" si="0"/>
        <v>90</v>
      </c>
      <c r="P11" s="104"/>
      <c r="Q11" s="12">
        <v>47</v>
      </c>
      <c r="R11" s="272" t="s">
        <v>170</v>
      </c>
      <c r="S11" s="272"/>
      <c r="T11" s="272"/>
      <c r="U11" s="272"/>
      <c r="V11" s="272"/>
      <c r="W11" s="12">
        <v>1</v>
      </c>
      <c r="X11" s="12">
        <v>3</v>
      </c>
      <c r="Y11" s="42" t="s">
        <v>1128</v>
      </c>
      <c r="Z11" s="12">
        <v>1</v>
      </c>
      <c r="AA11" s="12">
        <v>3</v>
      </c>
      <c r="AB11" s="42" t="s">
        <v>1128</v>
      </c>
      <c r="AC11" s="12" t="s">
        <v>1126</v>
      </c>
    </row>
    <row r="12" spans="2:29" ht="30" customHeight="1" x14ac:dyDescent="0.3">
      <c r="B12" s="118">
        <v>45</v>
      </c>
      <c r="C12" s="289" t="s">
        <v>381</v>
      </c>
      <c r="D12" s="289"/>
      <c r="E12" s="38">
        <v>15</v>
      </c>
      <c r="F12" s="38"/>
      <c r="G12" s="38">
        <v>15</v>
      </c>
      <c r="H12" s="38"/>
      <c r="I12" s="38">
        <v>20</v>
      </c>
      <c r="J12" s="38"/>
      <c r="K12" s="38">
        <v>15</v>
      </c>
      <c r="L12" s="38"/>
      <c r="M12" s="38">
        <v>30</v>
      </c>
      <c r="N12" s="38"/>
      <c r="O12" s="40">
        <f t="shared" si="0"/>
        <v>95</v>
      </c>
      <c r="P12" s="104"/>
      <c r="Q12" s="302"/>
      <c r="R12" s="302"/>
      <c r="S12" s="302"/>
      <c r="T12" s="302"/>
      <c r="U12" s="302"/>
      <c r="V12" s="302"/>
      <c r="W12" s="302"/>
      <c r="X12" s="302"/>
      <c r="Y12" s="112"/>
      <c r="Z12" s="22"/>
      <c r="AA12" s="22"/>
      <c r="AB12" s="22"/>
      <c r="AC12" s="22"/>
    </row>
    <row r="13" spans="2:29" ht="30" customHeight="1" x14ac:dyDescent="0.3">
      <c r="B13" s="118">
        <v>46</v>
      </c>
      <c r="C13" s="286" t="s">
        <v>383</v>
      </c>
      <c r="D13" s="286"/>
      <c r="E13" s="36">
        <v>15</v>
      </c>
      <c r="F13" s="36"/>
      <c r="G13" s="36">
        <v>15</v>
      </c>
      <c r="H13" s="36"/>
      <c r="I13" s="36">
        <v>25</v>
      </c>
      <c r="J13" s="36"/>
      <c r="K13" s="36">
        <v>15</v>
      </c>
      <c r="L13" s="36"/>
      <c r="M13" s="36">
        <v>25</v>
      </c>
      <c r="N13" s="36"/>
      <c r="O13" s="40">
        <f t="shared" si="0"/>
        <v>95</v>
      </c>
      <c r="P13" s="104"/>
      <c r="W13" s="303"/>
      <c r="X13" s="303"/>
      <c r="Y13" s="303"/>
      <c r="Z13" s="292"/>
      <c r="AA13" s="292"/>
      <c r="AB13" s="292"/>
    </row>
    <row r="14" spans="2:29" ht="30" customHeight="1" x14ac:dyDescent="0.3">
      <c r="B14" s="118">
        <v>47</v>
      </c>
      <c r="C14" s="289" t="s">
        <v>387</v>
      </c>
      <c r="D14" s="289"/>
      <c r="E14" s="38">
        <v>15</v>
      </c>
      <c r="F14" s="38"/>
      <c r="G14" s="38">
        <v>15</v>
      </c>
      <c r="H14" s="38"/>
      <c r="I14" s="38">
        <v>25</v>
      </c>
      <c r="J14" s="38"/>
      <c r="K14" s="38">
        <v>15</v>
      </c>
      <c r="L14" s="38"/>
      <c r="M14" s="38">
        <v>20</v>
      </c>
      <c r="N14" s="38"/>
      <c r="O14" s="40">
        <f t="shared" si="0"/>
        <v>90</v>
      </c>
      <c r="P14" s="104"/>
    </row>
    <row r="15" spans="2:29" ht="15" customHeight="1" x14ac:dyDescent="0.3">
      <c r="B15" s="329">
        <v>6</v>
      </c>
      <c r="C15" s="393"/>
      <c r="D15" s="393"/>
      <c r="E15" s="112"/>
      <c r="F15" s="112"/>
      <c r="G15" s="112"/>
      <c r="H15" s="112"/>
      <c r="I15" s="112"/>
      <c r="J15" s="112"/>
      <c r="K15" s="112"/>
      <c r="L15" s="112"/>
      <c r="M15" s="112"/>
      <c r="N15" s="112"/>
      <c r="O15" s="104"/>
      <c r="P15" s="104"/>
    </row>
    <row r="16" spans="2:29" ht="15" customHeight="1" x14ac:dyDescent="0.3">
      <c r="B16" s="329"/>
      <c r="C16" s="393"/>
      <c r="D16" s="393"/>
      <c r="E16" s="112"/>
      <c r="F16" s="112"/>
      <c r="G16" s="112"/>
      <c r="H16" s="112"/>
      <c r="I16" s="112"/>
      <c r="J16" s="112"/>
      <c r="K16" s="112"/>
      <c r="L16" s="112"/>
      <c r="M16" s="112"/>
      <c r="N16" s="112"/>
      <c r="O16" s="104"/>
      <c r="P16" s="104"/>
      <c r="Q16" s="394"/>
      <c r="R16" s="394"/>
      <c r="S16" s="394"/>
      <c r="T16" s="394"/>
      <c r="U16" s="394"/>
      <c r="V16" s="394"/>
      <c r="W16" s="260" t="s">
        <v>938</v>
      </c>
      <c r="X16" s="260"/>
      <c r="Y16" s="260"/>
      <c r="Z16" s="260"/>
      <c r="AA16" s="260"/>
      <c r="AB16" s="260"/>
    </row>
    <row r="17" spans="2:28" ht="15" customHeight="1" x14ac:dyDescent="0.3">
      <c r="B17" s="329"/>
      <c r="C17" s="393"/>
      <c r="D17" s="393"/>
      <c r="E17" s="112"/>
      <c r="F17" s="112"/>
      <c r="G17" s="112"/>
      <c r="H17" s="112"/>
      <c r="I17" s="112"/>
      <c r="J17" s="112"/>
      <c r="K17" s="112"/>
      <c r="L17" s="112"/>
      <c r="M17" s="112"/>
      <c r="N17" s="112"/>
      <c r="O17" s="104"/>
      <c r="P17" s="104"/>
      <c r="Q17" s="276" t="s">
        <v>63</v>
      </c>
      <c r="R17" s="277"/>
      <c r="S17" s="277"/>
      <c r="T17" s="277"/>
      <c r="U17" s="277"/>
      <c r="V17" s="278"/>
      <c r="W17" s="276" t="s">
        <v>940</v>
      </c>
      <c r="X17" s="277"/>
      <c r="Y17" s="278"/>
      <c r="Z17" s="279" t="s">
        <v>942</v>
      </c>
      <c r="AA17" s="280"/>
      <c r="AB17" s="281"/>
    </row>
    <row r="18" spans="2:28" ht="15" customHeight="1" x14ac:dyDescent="0.3">
      <c r="P18" s="104"/>
      <c r="Q18" s="375" t="s">
        <v>66</v>
      </c>
      <c r="R18" s="376"/>
      <c r="S18" s="376"/>
      <c r="T18" s="376"/>
      <c r="U18" s="376"/>
      <c r="V18" s="377"/>
      <c r="W18" s="378">
        <v>2</v>
      </c>
      <c r="X18" s="379"/>
      <c r="Y18" s="380"/>
      <c r="Z18" s="381">
        <f>W18/6</f>
        <v>0.33333333333333331</v>
      </c>
      <c r="AA18" s="382"/>
      <c r="AB18" s="383"/>
    </row>
    <row r="19" spans="2:28" ht="15" customHeight="1" x14ac:dyDescent="0.3">
      <c r="P19" s="104"/>
      <c r="Q19" s="372" t="s">
        <v>67</v>
      </c>
      <c r="R19" s="373"/>
      <c r="S19" s="373"/>
      <c r="T19" s="373"/>
      <c r="U19" s="373"/>
      <c r="V19" s="374"/>
      <c r="W19" s="357">
        <v>3</v>
      </c>
      <c r="X19" s="358"/>
      <c r="Y19" s="359"/>
      <c r="Z19" s="360">
        <f t="shared" ref="Z19:Z22" si="1">W19/6</f>
        <v>0.5</v>
      </c>
      <c r="AA19" s="361"/>
      <c r="AB19" s="362"/>
    </row>
    <row r="20" spans="2:28" ht="15" customHeight="1" x14ac:dyDescent="0.3">
      <c r="O20"/>
      <c r="Q20" s="404" t="s">
        <v>68</v>
      </c>
      <c r="R20" s="405"/>
      <c r="S20" s="405"/>
      <c r="T20" s="405"/>
      <c r="U20" s="405"/>
      <c r="V20" s="406"/>
      <c r="W20" s="401">
        <v>1</v>
      </c>
      <c r="X20" s="402"/>
      <c r="Y20" s="403"/>
      <c r="Z20" s="363">
        <f t="shared" si="1"/>
        <v>0.16666666666666666</v>
      </c>
      <c r="AA20" s="364"/>
      <c r="AB20" s="365"/>
    </row>
    <row r="21" spans="2:28" ht="15" customHeight="1" x14ac:dyDescent="0.3">
      <c r="O21"/>
      <c r="Q21" s="398" t="s">
        <v>69</v>
      </c>
      <c r="R21" s="399"/>
      <c r="S21" s="399"/>
      <c r="T21" s="399"/>
      <c r="U21" s="399"/>
      <c r="V21" s="400"/>
      <c r="W21" s="395">
        <v>0</v>
      </c>
      <c r="X21" s="396"/>
      <c r="Y21" s="397"/>
      <c r="Z21" s="369">
        <f t="shared" si="1"/>
        <v>0</v>
      </c>
      <c r="AA21" s="370"/>
      <c r="AB21" s="371"/>
    </row>
    <row r="22" spans="2:28" ht="15" customHeight="1" x14ac:dyDescent="0.3">
      <c r="O22"/>
      <c r="P22"/>
      <c r="Q22" s="251" t="s">
        <v>70</v>
      </c>
      <c r="R22" s="251"/>
      <c r="S22" s="251"/>
      <c r="T22" s="251"/>
      <c r="U22" s="251"/>
      <c r="V22" s="251"/>
      <c r="W22" s="252">
        <f>SUM(W18:Y21)</f>
        <v>6</v>
      </c>
      <c r="X22" s="252"/>
      <c r="Y22" s="252"/>
      <c r="Z22" s="407">
        <f t="shared" si="1"/>
        <v>1</v>
      </c>
      <c r="AA22" s="408"/>
      <c r="AB22" s="409"/>
    </row>
    <row r="23" spans="2:28" ht="15" customHeight="1" x14ac:dyDescent="0.3">
      <c r="O23"/>
      <c r="P23"/>
    </row>
    <row r="24" spans="2:28" ht="15" customHeight="1" x14ac:dyDescent="0.3">
      <c r="O24"/>
      <c r="P24"/>
      <c r="Q24" s="259"/>
      <c r="R24" s="259"/>
      <c r="S24" s="259"/>
      <c r="T24" s="259"/>
      <c r="U24" s="259"/>
      <c r="V24" s="259"/>
      <c r="W24" s="260" t="s">
        <v>939</v>
      </c>
      <c r="X24" s="260"/>
      <c r="Y24" s="260"/>
      <c r="Z24" s="260"/>
      <c r="AA24" s="260"/>
      <c r="AB24" s="260"/>
    </row>
    <row r="25" spans="2:28" ht="15" customHeight="1" x14ac:dyDescent="0.3">
      <c r="O25"/>
      <c r="P25"/>
      <c r="Q25" s="261" t="s">
        <v>63</v>
      </c>
      <c r="R25" s="261"/>
      <c r="S25" s="261"/>
      <c r="T25" s="261"/>
      <c r="U25" s="261"/>
      <c r="V25" s="261"/>
      <c r="W25" s="261" t="s">
        <v>940</v>
      </c>
      <c r="X25" s="261"/>
      <c r="Y25" s="261"/>
      <c r="Z25" s="263" t="s">
        <v>941</v>
      </c>
      <c r="AA25" s="263"/>
      <c r="AB25" s="263"/>
    </row>
    <row r="26" spans="2:28" ht="15" customHeight="1" x14ac:dyDescent="0.3">
      <c r="O26"/>
      <c r="P26"/>
      <c r="Q26" s="255" t="s">
        <v>66</v>
      </c>
      <c r="R26" s="255"/>
      <c r="S26" s="255"/>
      <c r="T26" s="255"/>
      <c r="U26" s="255"/>
      <c r="V26" s="255"/>
      <c r="W26" s="256">
        <v>2</v>
      </c>
      <c r="X26" s="256"/>
      <c r="Y26" s="256"/>
      <c r="Z26" s="265">
        <f>W26/6</f>
        <v>0.33333333333333331</v>
      </c>
      <c r="AA26" s="265"/>
      <c r="AB26" s="265"/>
    </row>
    <row r="27" spans="2:28" ht="15" customHeight="1" x14ac:dyDescent="0.3">
      <c r="O27"/>
      <c r="P27"/>
      <c r="Q27" s="257" t="s">
        <v>67</v>
      </c>
      <c r="R27" s="257"/>
      <c r="S27" s="257"/>
      <c r="T27" s="257"/>
      <c r="U27" s="257"/>
      <c r="V27" s="257"/>
      <c r="W27" s="258">
        <v>3</v>
      </c>
      <c r="X27" s="258"/>
      <c r="Y27" s="258"/>
      <c r="Z27" s="266">
        <f t="shared" ref="Z27:Z29" si="2">W27/6</f>
        <v>0.5</v>
      </c>
      <c r="AA27" s="266"/>
      <c r="AB27" s="266"/>
    </row>
    <row r="28" spans="2:28" ht="15" customHeight="1" x14ac:dyDescent="0.3">
      <c r="O28"/>
      <c r="P28"/>
      <c r="Q28" s="253" t="s">
        <v>68</v>
      </c>
      <c r="R28" s="253"/>
      <c r="S28" s="253"/>
      <c r="T28" s="253"/>
      <c r="U28" s="253"/>
      <c r="V28" s="253"/>
      <c r="W28" s="254">
        <v>1</v>
      </c>
      <c r="X28" s="254"/>
      <c r="Y28" s="254"/>
      <c r="Z28" s="321">
        <f t="shared" si="2"/>
        <v>0.16666666666666666</v>
      </c>
      <c r="AA28" s="321"/>
      <c r="AB28" s="321"/>
    </row>
    <row r="29" spans="2:28" ht="15" customHeight="1" x14ac:dyDescent="0.3">
      <c r="P29"/>
      <c r="Q29" s="249" t="s">
        <v>69</v>
      </c>
      <c r="R29" s="249"/>
      <c r="S29" s="249"/>
      <c r="T29" s="249"/>
      <c r="U29" s="249"/>
      <c r="V29" s="249"/>
      <c r="W29" s="250">
        <v>0</v>
      </c>
      <c r="X29" s="250"/>
      <c r="Y29" s="250"/>
      <c r="Z29" s="323">
        <f t="shared" si="2"/>
        <v>0</v>
      </c>
      <c r="AA29" s="323"/>
      <c r="AB29" s="323"/>
    </row>
    <row r="30" spans="2:28" ht="15" customHeight="1" x14ac:dyDescent="0.3">
      <c r="P30"/>
      <c r="Q30" s="251" t="s">
        <v>70</v>
      </c>
      <c r="R30" s="251"/>
      <c r="S30" s="251"/>
      <c r="T30" s="251"/>
      <c r="U30" s="251"/>
      <c r="V30" s="251"/>
      <c r="W30" s="252">
        <f>SUM(W26:W29)</f>
        <v>6</v>
      </c>
      <c r="X30" s="252"/>
      <c r="Y30" s="252"/>
      <c r="Z30" s="248">
        <v>1</v>
      </c>
      <c r="AA30" s="252"/>
      <c r="AB30" s="252"/>
    </row>
    <row r="31" spans="2:28" ht="15" customHeight="1" x14ac:dyDescent="0.3"/>
    <row r="32" spans="2:28" ht="15" customHeight="1" x14ac:dyDescent="0.3"/>
    <row r="33" ht="30" customHeight="1" x14ac:dyDescent="0.3"/>
    <row r="34" ht="30" customHeight="1" x14ac:dyDescent="0.3"/>
    <row r="79" spans="2:15" x14ac:dyDescent="0.3">
      <c r="B79"/>
      <c r="E79"/>
      <c r="F79"/>
      <c r="G79"/>
      <c r="H79"/>
      <c r="I79"/>
      <c r="J79"/>
      <c r="K79"/>
      <c r="L79"/>
      <c r="M79"/>
      <c r="N79"/>
      <c r="O79"/>
    </row>
    <row r="80" spans="2:15" x14ac:dyDescent="0.3">
      <c r="B80"/>
      <c r="E80"/>
      <c r="F80"/>
      <c r="G80"/>
      <c r="H80"/>
      <c r="I80"/>
      <c r="J80"/>
      <c r="K80"/>
      <c r="L80"/>
      <c r="M80"/>
      <c r="N80"/>
      <c r="O80"/>
    </row>
    <row r="81" spans="2:15" x14ac:dyDescent="0.3">
      <c r="B81"/>
      <c r="E81"/>
      <c r="F81"/>
      <c r="G81"/>
      <c r="H81"/>
      <c r="I81"/>
      <c r="J81"/>
      <c r="K81"/>
      <c r="L81"/>
      <c r="M81"/>
      <c r="N81"/>
      <c r="O81"/>
    </row>
    <row r="82" spans="2:15" x14ac:dyDescent="0.3">
      <c r="B82"/>
      <c r="E82"/>
      <c r="F82"/>
      <c r="G82"/>
      <c r="H82"/>
      <c r="I82"/>
      <c r="J82"/>
      <c r="K82"/>
      <c r="L82"/>
      <c r="M82"/>
      <c r="N82"/>
      <c r="O82"/>
    </row>
    <row r="83" spans="2:15" x14ac:dyDescent="0.3">
      <c r="B83"/>
      <c r="E83"/>
      <c r="F83"/>
      <c r="G83"/>
      <c r="H83"/>
      <c r="I83"/>
      <c r="J83"/>
      <c r="K83"/>
      <c r="L83"/>
      <c r="M83"/>
      <c r="N83"/>
      <c r="O83"/>
    </row>
  </sheetData>
  <mergeCells count="79">
    <mergeCell ref="Q29:V29"/>
    <mergeCell ref="W29:Y29"/>
    <mergeCell ref="Z29:AB29"/>
    <mergeCell ref="Q30:V30"/>
    <mergeCell ref="W30:Y30"/>
    <mergeCell ref="Z30:AB30"/>
    <mergeCell ref="Z25:AB25"/>
    <mergeCell ref="Q27:V27"/>
    <mergeCell ref="W27:Y27"/>
    <mergeCell ref="Z27:AB27"/>
    <mergeCell ref="Q28:V28"/>
    <mergeCell ref="W28:Y28"/>
    <mergeCell ref="Z28:AB28"/>
    <mergeCell ref="Q20:V20"/>
    <mergeCell ref="W20:Y20"/>
    <mergeCell ref="Z20:AB20"/>
    <mergeCell ref="Q26:V26"/>
    <mergeCell ref="W26:Y26"/>
    <mergeCell ref="Z26:AB26"/>
    <mergeCell ref="Q21:V21"/>
    <mergeCell ref="W21:Y21"/>
    <mergeCell ref="Z21:AB21"/>
    <mergeCell ref="Q22:V22"/>
    <mergeCell ref="W22:Y22"/>
    <mergeCell ref="Z22:AB22"/>
    <mergeCell ref="Q24:V24"/>
    <mergeCell ref="W24:AB24"/>
    <mergeCell ref="Q25:V25"/>
    <mergeCell ref="W25:Y25"/>
    <mergeCell ref="Q18:V18"/>
    <mergeCell ref="W18:Y18"/>
    <mergeCell ref="Z18:AB18"/>
    <mergeCell ref="Q19:V19"/>
    <mergeCell ref="W19:Y19"/>
    <mergeCell ref="Z19:AB19"/>
    <mergeCell ref="C14:D14"/>
    <mergeCell ref="W13:Y13"/>
    <mergeCell ref="Z13:AB13"/>
    <mergeCell ref="B15:B17"/>
    <mergeCell ref="C15:D15"/>
    <mergeCell ref="Q16:V16"/>
    <mergeCell ref="W16:AB16"/>
    <mergeCell ref="C16:D16"/>
    <mergeCell ref="Q17:V17"/>
    <mergeCell ref="W17:Y17"/>
    <mergeCell ref="Z17:AB17"/>
    <mergeCell ref="C17:D17"/>
    <mergeCell ref="C11:D11"/>
    <mergeCell ref="R11:V11"/>
    <mergeCell ref="C12:D12"/>
    <mergeCell ref="C13:D13"/>
    <mergeCell ref="Q12:X12"/>
    <mergeCell ref="R8:V8"/>
    <mergeCell ref="C9:D9"/>
    <mergeCell ref="R9:V9"/>
    <mergeCell ref="C10:D10"/>
    <mergeCell ref="R10:V10"/>
    <mergeCell ref="R6:V6"/>
    <mergeCell ref="E7:F7"/>
    <mergeCell ref="G7:H7"/>
    <mergeCell ref="I7:J7"/>
    <mergeCell ref="K7:L7"/>
    <mergeCell ref="M7:N7"/>
    <mergeCell ref="Z4:AC4"/>
    <mergeCell ref="Q3:AC3"/>
    <mergeCell ref="B3:O3"/>
    <mergeCell ref="B4:C8"/>
    <mergeCell ref="D4:D8"/>
    <mergeCell ref="E4:J4"/>
    <mergeCell ref="K4:N4"/>
    <mergeCell ref="O4:O8"/>
    <mergeCell ref="Q4:V5"/>
    <mergeCell ref="W4:Y4"/>
    <mergeCell ref="R7:V7"/>
    <mergeCell ref="E5:F6"/>
    <mergeCell ref="G5:H6"/>
    <mergeCell ref="I5:J6"/>
    <mergeCell ref="K5:L6"/>
    <mergeCell ref="M5:N6"/>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030A0"/>
  </sheetPr>
  <dimension ref="B2:AC83"/>
  <sheetViews>
    <sheetView topLeftCell="F2" zoomScale="70" zoomScaleNormal="70" workbookViewId="0">
      <selection activeCell="Q4" sqref="Q4:V15"/>
    </sheetView>
  </sheetViews>
  <sheetFormatPr baseColWidth="10" defaultRowHeight="14.4" x14ac:dyDescent="0.3"/>
  <cols>
    <col min="1" max="1" width="4.88671875" customWidth="1"/>
    <col min="2" max="2" width="5" style="21" customWidth="1"/>
    <col min="3" max="3" width="28" customWidth="1"/>
    <col min="4" max="4" width="38.109375" customWidth="1"/>
    <col min="5" max="14" width="10.6640625" style="32" customWidth="1"/>
    <col min="15" max="15" width="8.88671875" style="18" customWidth="1"/>
    <col min="16" max="16" width="5" style="18" customWidth="1"/>
    <col min="17" max="17" width="4.109375" customWidth="1"/>
    <col min="29" max="29" width="15.109375" customWidth="1"/>
  </cols>
  <sheetData>
    <row r="2" spans="2:29" ht="15" customHeight="1" x14ac:dyDescent="0.3">
      <c r="C2" s="33"/>
    </row>
    <row r="3" spans="2:29" ht="44.25" customHeight="1" x14ac:dyDescent="0.3">
      <c r="B3" s="269" t="s">
        <v>987</v>
      </c>
      <c r="C3" s="269"/>
      <c r="D3" s="269"/>
      <c r="E3" s="269"/>
      <c r="F3" s="269"/>
      <c r="G3" s="269"/>
      <c r="H3" s="269"/>
      <c r="I3" s="269"/>
      <c r="J3" s="269"/>
      <c r="K3" s="269"/>
      <c r="L3" s="269"/>
      <c r="M3" s="269"/>
      <c r="N3" s="269"/>
      <c r="O3" s="269"/>
      <c r="P3" s="102"/>
      <c r="Q3" s="244" t="s">
        <v>544</v>
      </c>
      <c r="R3" s="245"/>
      <c r="S3" s="245"/>
      <c r="T3" s="245"/>
      <c r="U3" s="245"/>
      <c r="V3" s="245"/>
      <c r="W3" s="245"/>
      <c r="X3" s="245"/>
      <c r="Y3" s="245"/>
      <c r="Z3" s="245"/>
      <c r="AA3" s="245"/>
      <c r="AB3" s="245"/>
      <c r="AC3" s="245"/>
    </row>
    <row r="4" spans="2:29" ht="37.5" customHeight="1" x14ac:dyDescent="0.3">
      <c r="B4" s="270" t="s">
        <v>3</v>
      </c>
      <c r="C4" s="270"/>
      <c r="D4" s="273" t="s">
        <v>407</v>
      </c>
      <c r="E4" s="293" t="s">
        <v>410</v>
      </c>
      <c r="F4" s="294"/>
      <c r="G4" s="294"/>
      <c r="H4" s="294"/>
      <c r="I4" s="294"/>
      <c r="J4" s="294"/>
      <c r="K4" s="312" t="s">
        <v>409</v>
      </c>
      <c r="L4" s="313"/>
      <c r="M4" s="313"/>
      <c r="N4" s="314"/>
      <c r="O4" s="316" t="s">
        <v>408</v>
      </c>
      <c r="P4" s="103"/>
      <c r="Q4" s="305" t="s">
        <v>988</v>
      </c>
      <c r="R4" s="305"/>
      <c r="S4" s="305"/>
      <c r="T4" s="305"/>
      <c r="U4" s="305"/>
      <c r="V4" s="305"/>
      <c r="W4" s="304" t="s">
        <v>546</v>
      </c>
      <c r="X4" s="304"/>
      <c r="Y4" s="304"/>
      <c r="Z4" s="243" t="s">
        <v>59</v>
      </c>
      <c r="AA4" s="243"/>
      <c r="AB4" s="243"/>
      <c r="AC4" s="243"/>
    </row>
    <row r="5" spans="2:29" ht="39.9" customHeight="1" x14ac:dyDescent="0.3">
      <c r="B5" s="270"/>
      <c r="C5" s="270"/>
      <c r="D5" s="273"/>
      <c r="E5" s="295" t="s">
        <v>535</v>
      </c>
      <c r="F5" s="296"/>
      <c r="G5" s="306" t="s">
        <v>536</v>
      </c>
      <c r="H5" s="296"/>
      <c r="I5" s="306" t="s">
        <v>537</v>
      </c>
      <c r="J5" s="296"/>
      <c r="K5" s="308" t="s">
        <v>538</v>
      </c>
      <c r="L5" s="309"/>
      <c r="M5" s="308" t="s">
        <v>539</v>
      </c>
      <c r="N5" s="309"/>
      <c r="O5" s="275"/>
      <c r="P5" s="103"/>
      <c r="Q5" s="305"/>
      <c r="R5" s="305"/>
      <c r="S5" s="305"/>
      <c r="T5" s="305"/>
      <c r="U5" s="305"/>
      <c r="V5" s="305"/>
      <c r="W5" s="39" t="s">
        <v>82</v>
      </c>
      <c r="X5" s="39" t="s">
        <v>83</v>
      </c>
      <c r="Y5" s="41" t="s">
        <v>389</v>
      </c>
      <c r="Z5" s="37" t="s">
        <v>82</v>
      </c>
      <c r="AA5" s="37" t="s">
        <v>83</v>
      </c>
      <c r="AB5" s="25" t="s">
        <v>397</v>
      </c>
      <c r="AC5" s="25" t="s">
        <v>1124</v>
      </c>
    </row>
    <row r="6" spans="2:29" ht="39.9" customHeight="1" x14ac:dyDescent="0.3">
      <c r="B6" s="270"/>
      <c r="C6" s="270"/>
      <c r="D6" s="273"/>
      <c r="E6" s="297"/>
      <c r="F6" s="298"/>
      <c r="G6" s="307"/>
      <c r="H6" s="298"/>
      <c r="I6" s="307"/>
      <c r="J6" s="298"/>
      <c r="K6" s="310"/>
      <c r="L6" s="311"/>
      <c r="M6" s="310"/>
      <c r="N6" s="311"/>
      <c r="O6" s="275"/>
      <c r="P6" s="103"/>
      <c r="Q6" s="12">
        <v>48</v>
      </c>
      <c r="R6" s="272" t="s">
        <v>415</v>
      </c>
      <c r="S6" s="272"/>
      <c r="T6" s="272"/>
      <c r="U6" s="272"/>
      <c r="V6" s="272"/>
      <c r="W6" s="12">
        <v>2</v>
      </c>
      <c r="X6" s="12">
        <v>4</v>
      </c>
      <c r="Y6" s="43" t="s">
        <v>643</v>
      </c>
      <c r="Z6" s="12">
        <v>1</v>
      </c>
      <c r="AA6" s="12">
        <v>4</v>
      </c>
      <c r="AB6" s="140" t="s">
        <v>643</v>
      </c>
      <c r="AC6" s="6" t="s">
        <v>1126</v>
      </c>
    </row>
    <row r="7" spans="2:29" ht="31.5" customHeight="1" x14ac:dyDescent="0.3">
      <c r="B7" s="270"/>
      <c r="C7" s="270"/>
      <c r="D7" s="273"/>
      <c r="E7" s="299" t="s">
        <v>540</v>
      </c>
      <c r="F7" s="300"/>
      <c r="G7" s="299" t="s">
        <v>540</v>
      </c>
      <c r="H7" s="300"/>
      <c r="I7" s="299" t="s">
        <v>541</v>
      </c>
      <c r="J7" s="300"/>
      <c r="K7" s="299" t="s">
        <v>540</v>
      </c>
      <c r="L7" s="300"/>
      <c r="M7" s="299" t="s">
        <v>542</v>
      </c>
      <c r="N7" s="300"/>
      <c r="O7" s="275"/>
      <c r="P7" s="103"/>
      <c r="Q7" s="12">
        <v>49</v>
      </c>
      <c r="R7" s="272" t="s">
        <v>420</v>
      </c>
      <c r="S7" s="272"/>
      <c r="T7" s="272"/>
      <c r="U7" s="272"/>
      <c r="V7" s="272"/>
      <c r="W7" s="12">
        <v>2</v>
      </c>
      <c r="X7" s="12">
        <v>3</v>
      </c>
      <c r="Y7" s="42" t="s">
        <v>1128</v>
      </c>
      <c r="Z7" s="12">
        <v>1</v>
      </c>
      <c r="AA7" s="12">
        <v>3</v>
      </c>
      <c r="AB7" s="14" t="s">
        <v>1128</v>
      </c>
      <c r="AC7" s="6" t="s">
        <v>1126</v>
      </c>
    </row>
    <row r="8" spans="2:29" ht="32.25" customHeight="1" thickBot="1" x14ac:dyDescent="0.35">
      <c r="B8" s="270"/>
      <c r="C8" s="271"/>
      <c r="D8" s="274"/>
      <c r="E8" s="34" t="s">
        <v>529</v>
      </c>
      <c r="F8" s="35" t="s">
        <v>83</v>
      </c>
      <c r="G8" s="35" t="s">
        <v>82</v>
      </c>
      <c r="H8" s="35" t="s">
        <v>83</v>
      </c>
      <c r="I8" s="35" t="s">
        <v>82</v>
      </c>
      <c r="J8" s="35" t="s">
        <v>83</v>
      </c>
      <c r="K8" s="35" t="s">
        <v>82</v>
      </c>
      <c r="L8" s="35" t="s">
        <v>83</v>
      </c>
      <c r="M8" s="35" t="s">
        <v>82</v>
      </c>
      <c r="N8" s="35" t="s">
        <v>83</v>
      </c>
      <c r="O8" s="275"/>
      <c r="P8" s="103"/>
      <c r="Q8" s="12">
        <v>50</v>
      </c>
      <c r="R8" s="272" t="s">
        <v>406</v>
      </c>
      <c r="S8" s="272"/>
      <c r="T8" s="272"/>
      <c r="U8" s="272"/>
      <c r="V8" s="272"/>
      <c r="W8" s="12">
        <v>3</v>
      </c>
      <c r="X8" s="12">
        <v>2</v>
      </c>
      <c r="Y8" s="42" t="s">
        <v>1128</v>
      </c>
      <c r="Z8" s="12">
        <v>1</v>
      </c>
      <c r="AA8" s="12">
        <v>2</v>
      </c>
      <c r="AB8" s="16" t="s">
        <v>1129</v>
      </c>
      <c r="AC8" s="6" t="s">
        <v>1126</v>
      </c>
    </row>
    <row r="9" spans="2:29" ht="30" customHeight="1" x14ac:dyDescent="0.3">
      <c r="B9" s="109">
        <v>48</v>
      </c>
      <c r="C9" s="290" t="s">
        <v>417</v>
      </c>
      <c r="D9" s="290"/>
      <c r="E9" s="36">
        <v>15</v>
      </c>
      <c r="F9" s="36"/>
      <c r="G9" s="36">
        <v>15</v>
      </c>
      <c r="H9" s="36"/>
      <c r="I9" s="36">
        <v>25</v>
      </c>
      <c r="J9" s="36"/>
      <c r="K9" s="36">
        <v>15</v>
      </c>
      <c r="L9" s="36"/>
      <c r="M9" s="36">
        <v>20</v>
      </c>
      <c r="N9" s="36"/>
      <c r="O9" s="40">
        <f>SUM(E9:M9)</f>
        <v>90</v>
      </c>
      <c r="P9" s="104"/>
      <c r="Q9" s="12">
        <v>51</v>
      </c>
      <c r="R9" s="354" t="s">
        <v>660</v>
      </c>
      <c r="S9" s="355"/>
      <c r="T9" s="355"/>
      <c r="U9" s="355"/>
      <c r="V9" s="356"/>
      <c r="W9" s="12">
        <v>2</v>
      </c>
      <c r="X9" s="12">
        <v>5</v>
      </c>
      <c r="Y9" s="108" t="s">
        <v>640</v>
      </c>
      <c r="Z9" s="12">
        <v>1</v>
      </c>
      <c r="AA9" s="12">
        <v>5</v>
      </c>
      <c r="AB9" s="140" t="s">
        <v>643</v>
      </c>
      <c r="AC9" s="6" t="s">
        <v>1126</v>
      </c>
    </row>
    <row r="10" spans="2:29" ht="30" customHeight="1" x14ac:dyDescent="0.3">
      <c r="B10" s="351">
        <v>49</v>
      </c>
      <c r="C10" s="289" t="s">
        <v>989</v>
      </c>
      <c r="D10" s="289"/>
      <c r="E10" s="38">
        <v>15</v>
      </c>
      <c r="F10" s="38"/>
      <c r="G10" s="38">
        <v>15</v>
      </c>
      <c r="H10" s="38"/>
      <c r="I10" s="38">
        <v>25</v>
      </c>
      <c r="J10" s="38"/>
      <c r="K10" s="38">
        <v>15</v>
      </c>
      <c r="L10" s="38"/>
      <c r="M10" s="38">
        <v>30</v>
      </c>
      <c r="N10" s="38"/>
      <c r="O10" s="40">
        <f t="shared" ref="O10:O20" si="0">SUM(E10:M10)</f>
        <v>100</v>
      </c>
      <c r="P10" s="104"/>
      <c r="Q10" s="12">
        <v>52</v>
      </c>
      <c r="R10" s="272" t="s">
        <v>429</v>
      </c>
      <c r="S10" s="272"/>
      <c r="T10" s="272"/>
      <c r="U10" s="272"/>
      <c r="V10" s="272"/>
      <c r="W10" s="12">
        <v>2</v>
      </c>
      <c r="X10" s="12">
        <v>5</v>
      </c>
      <c r="Y10" s="108" t="s">
        <v>640</v>
      </c>
      <c r="Z10" s="12">
        <v>1</v>
      </c>
      <c r="AA10" s="12">
        <v>5</v>
      </c>
      <c r="AB10" s="140" t="s">
        <v>643</v>
      </c>
      <c r="AC10" s="6" t="s">
        <v>1126</v>
      </c>
    </row>
    <row r="11" spans="2:29" ht="30" customHeight="1" x14ac:dyDescent="0.3">
      <c r="B11" s="353"/>
      <c r="C11" s="289" t="s">
        <v>990</v>
      </c>
      <c r="D11" s="289"/>
      <c r="E11" s="38"/>
      <c r="F11" s="38"/>
      <c r="G11" s="38"/>
      <c r="H11" s="38"/>
      <c r="I11" s="38"/>
      <c r="J11" s="38"/>
      <c r="K11" s="38"/>
      <c r="L11" s="38"/>
      <c r="M11" s="38"/>
      <c r="N11" s="38"/>
      <c r="O11" s="40">
        <f t="shared" si="0"/>
        <v>0</v>
      </c>
      <c r="P11" s="104"/>
      <c r="Q11" s="12">
        <v>53</v>
      </c>
      <c r="R11" s="272" t="s">
        <v>348</v>
      </c>
      <c r="S11" s="272"/>
      <c r="T11" s="272"/>
      <c r="U11" s="272"/>
      <c r="V11" s="272"/>
      <c r="W11" s="12">
        <v>1</v>
      </c>
      <c r="X11" s="12">
        <v>4</v>
      </c>
      <c r="Y11" s="43" t="s">
        <v>643</v>
      </c>
      <c r="Z11" s="12">
        <v>1</v>
      </c>
      <c r="AA11" s="12">
        <v>4</v>
      </c>
      <c r="AB11" s="140" t="s">
        <v>643</v>
      </c>
      <c r="AC11" s="6" t="s">
        <v>1126</v>
      </c>
    </row>
    <row r="12" spans="2:29" ht="30" customHeight="1" x14ac:dyDescent="0.3">
      <c r="B12" s="109">
        <v>50</v>
      </c>
      <c r="C12" s="286" t="s">
        <v>422</v>
      </c>
      <c r="D12" s="286"/>
      <c r="E12" s="36">
        <v>15</v>
      </c>
      <c r="F12" s="36"/>
      <c r="G12" s="36">
        <v>15</v>
      </c>
      <c r="H12" s="36"/>
      <c r="I12" s="36">
        <v>25</v>
      </c>
      <c r="J12" s="36"/>
      <c r="K12" s="36">
        <v>15</v>
      </c>
      <c r="L12" s="36"/>
      <c r="M12" s="36">
        <v>25</v>
      </c>
      <c r="N12" s="36"/>
      <c r="O12" s="40">
        <f t="shared" si="0"/>
        <v>95</v>
      </c>
      <c r="P12" s="104"/>
      <c r="Q12" s="12">
        <v>54</v>
      </c>
      <c r="R12" s="272" t="s">
        <v>450</v>
      </c>
      <c r="S12" s="272"/>
      <c r="T12" s="272"/>
      <c r="U12" s="272"/>
      <c r="V12" s="272"/>
      <c r="W12" s="12">
        <v>1</v>
      </c>
      <c r="X12" s="12">
        <v>3</v>
      </c>
      <c r="Y12" s="42" t="s">
        <v>1128</v>
      </c>
      <c r="Z12" s="12">
        <v>1</v>
      </c>
      <c r="AA12" s="12">
        <v>3</v>
      </c>
      <c r="AB12" s="14" t="s">
        <v>1128</v>
      </c>
      <c r="AC12" s="6" t="s">
        <v>1126</v>
      </c>
    </row>
    <row r="13" spans="2:29" ht="30" customHeight="1" x14ac:dyDescent="0.3">
      <c r="B13" s="109">
        <v>51</v>
      </c>
      <c r="C13" s="289" t="s">
        <v>426</v>
      </c>
      <c r="D13" s="289"/>
      <c r="E13" s="38">
        <v>15</v>
      </c>
      <c r="F13" s="38"/>
      <c r="G13" s="38">
        <v>15</v>
      </c>
      <c r="H13" s="38"/>
      <c r="I13" s="38">
        <v>25</v>
      </c>
      <c r="J13" s="38"/>
      <c r="K13" s="38">
        <v>15</v>
      </c>
      <c r="L13" s="38"/>
      <c r="M13" s="38">
        <v>15</v>
      </c>
      <c r="N13" s="38"/>
      <c r="O13" s="40">
        <f t="shared" si="0"/>
        <v>85</v>
      </c>
      <c r="P13" s="104"/>
      <c r="Q13" s="12">
        <v>55</v>
      </c>
      <c r="R13" s="272" t="s">
        <v>444</v>
      </c>
      <c r="S13" s="272"/>
      <c r="T13" s="272"/>
      <c r="U13" s="272"/>
      <c r="V13" s="272"/>
      <c r="W13" s="12">
        <v>1</v>
      </c>
      <c r="X13" s="12">
        <v>3</v>
      </c>
      <c r="Y13" s="42" t="s">
        <v>1128</v>
      </c>
      <c r="Z13" s="12">
        <v>1</v>
      </c>
      <c r="AA13" s="12">
        <v>3</v>
      </c>
      <c r="AB13" s="14" t="s">
        <v>1128</v>
      </c>
      <c r="AC13" s="6" t="s">
        <v>1126</v>
      </c>
    </row>
    <row r="14" spans="2:29" ht="30" customHeight="1" x14ac:dyDescent="0.3">
      <c r="B14" s="109">
        <v>52</v>
      </c>
      <c r="C14" s="286" t="s">
        <v>431</v>
      </c>
      <c r="D14" s="286"/>
      <c r="E14" s="36">
        <v>15</v>
      </c>
      <c r="F14" s="36"/>
      <c r="G14" s="36">
        <v>15</v>
      </c>
      <c r="H14" s="36"/>
      <c r="I14" s="36">
        <v>30</v>
      </c>
      <c r="J14" s="36"/>
      <c r="K14" s="36">
        <v>15</v>
      </c>
      <c r="L14" s="36"/>
      <c r="M14" s="36">
        <v>20</v>
      </c>
      <c r="N14" s="36"/>
      <c r="O14" s="40">
        <f t="shared" si="0"/>
        <v>95</v>
      </c>
      <c r="P14" s="104"/>
      <c r="Q14" s="12">
        <v>56</v>
      </c>
      <c r="R14" s="272" t="s">
        <v>400</v>
      </c>
      <c r="S14" s="272"/>
      <c r="T14" s="272"/>
      <c r="U14" s="272"/>
      <c r="V14" s="272"/>
      <c r="W14" s="12">
        <v>1</v>
      </c>
      <c r="X14" s="12">
        <v>2</v>
      </c>
      <c r="Y14" s="44">
        <f t="shared" ref="Y14" si="1">W14*X14</f>
        <v>2</v>
      </c>
      <c r="Z14" s="12">
        <v>1</v>
      </c>
      <c r="AA14" s="12">
        <v>2</v>
      </c>
      <c r="AB14" s="16" t="s">
        <v>1129</v>
      </c>
      <c r="AC14" s="6" t="s">
        <v>1126</v>
      </c>
    </row>
    <row r="15" spans="2:29" ht="30" customHeight="1" x14ac:dyDescent="0.3">
      <c r="B15" s="351">
        <v>53</v>
      </c>
      <c r="C15" s="289" t="s">
        <v>991</v>
      </c>
      <c r="D15" s="289"/>
      <c r="E15" s="38">
        <v>15</v>
      </c>
      <c r="F15" s="38"/>
      <c r="G15" s="38">
        <v>15</v>
      </c>
      <c r="H15" s="38"/>
      <c r="I15" s="38">
        <v>30</v>
      </c>
      <c r="J15" s="38"/>
      <c r="K15" s="38">
        <v>15</v>
      </c>
      <c r="L15" s="38"/>
      <c r="M15" s="38">
        <v>20</v>
      </c>
      <c r="N15" s="38"/>
      <c r="O15" s="40">
        <f t="shared" si="0"/>
        <v>95</v>
      </c>
      <c r="P15" s="104"/>
      <c r="Q15" s="12">
        <v>57</v>
      </c>
      <c r="R15" s="272" t="s">
        <v>402</v>
      </c>
      <c r="S15" s="272"/>
      <c r="T15" s="272"/>
      <c r="U15" s="272"/>
      <c r="V15" s="272"/>
      <c r="W15" s="12">
        <v>2</v>
      </c>
      <c r="X15" s="12">
        <v>3</v>
      </c>
      <c r="Y15" s="42" t="s">
        <v>1128</v>
      </c>
      <c r="Z15" s="12">
        <v>1</v>
      </c>
      <c r="AA15" s="12">
        <v>3</v>
      </c>
      <c r="AB15" s="14" t="s">
        <v>1128</v>
      </c>
      <c r="AC15" s="6" t="s">
        <v>1126</v>
      </c>
    </row>
    <row r="16" spans="2:29" ht="30" customHeight="1" x14ac:dyDescent="0.3">
      <c r="B16" s="353"/>
      <c r="C16" s="289" t="s">
        <v>992</v>
      </c>
      <c r="D16" s="289"/>
      <c r="E16" s="38">
        <v>15</v>
      </c>
      <c r="F16" s="38"/>
      <c r="G16" s="38">
        <v>15</v>
      </c>
      <c r="H16" s="38"/>
      <c r="I16" s="38">
        <v>30</v>
      </c>
      <c r="J16" s="38"/>
      <c r="K16" s="38">
        <v>15</v>
      </c>
      <c r="L16" s="38"/>
      <c r="M16" s="38">
        <v>15</v>
      </c>
      <c r="N16" s="38"/>
      <c r="O16" s="40">
        <f t="shared" si="0"/>
        <v>90</v>
      </c>
      <c r="P16" s="104"/>
      <c r="Q16" s="302"/>
      <c r="R16" s="302"/>
      <c r="S16" s="302"/>
      <c r="T16" s="302"/>
      <c r="U16" s="302"/>
      <c r="V16" s="302"/>
      <c r="W16" s="302"/>
      <c r="X16" s="302"/>
      <c r="Y16" s="112"/>
      <c r="Z16" s="22"/>
      <c r="AA16" s="22"/>
      <c r="AB16" s="22"/>
      <c r="AC16" s="22"/>
    </row>
    <row r="17" spans="2:28" ht="57.75" customHeight="1" x14ac:dyDescent="0.3">
      <c r="B17" s="109">
        <v>54</v>
      </c>
      <c r="C17" s="286" t="s">
        <v>993</v>
      </c>
      <c r="D17" s="286"/>
      <c r="E17" s="36">
        <v>15</v>
      </c>
      <c r="F17" s="36"/>
      <c r="G17" s="36">
        <v>15</v>
      </c>
      <c r="H17" s="36"/>
      <c r="I17" s="36">
        <v>30</v>
      </c>
      <c r="J17" s="36"/>
      <c r="K17" s="36">
        <v>15</v>
      </c>
      <c r="L17" s="36"/>
      <c r="M17" s="36">
        <v>20</v>
      </c>
      <c r="N17" s="36"/>
      <c r="O17" s="40">
        <f t="shared" si="0"/>
        <v>95</v>
      </c>
      <c r="P17" s="104"/>
      <c r="W17" s="303"/>
      <c r="X17" s="303"/>
      <c r="Y17" s="303"/>
      <c r="Z17" s="292"/>
      <c r="AA17" s="292"/>
      <c r="AB17" s="292"/>
    </row>
    <row r="18" spans="2:28" ht="30" customHeight="1" x14ac:dyDescent="0.3">
      <c r="B18" s="109">
        <v>55</v>
      </c>
      <c r="C18" s="410" t="s">
        <v>994</v>
      </c>
      <c r="D18" s="411"/>
      <c r="E18" s="38">
        <v>15</v>
      </c>
      <c r="F18" s="38"/>
      <c r="G18" s="38">
        <v>15</v>
      </c>
      <c r="H18" s="38"/>
      <c r="I18" s="38">
        <v>30</v>
      </c>
      <c r="J18" s="38"/>
      <c r="K18" s="38">
        <v>15</v>
      </c>
      <c r="L18" s="38"/>
      <c r="M18" s="38">
        <v>15</v>
      </c>
      <c r="N18" s="38"/>
      <c r="O18" s="40">
        <f t="shared" si="0"/>
        <v>90</v>
      </c>
      <c r="P18" s="104"/>
    </row>
    <row r="19" spans="2:28" ht="33.75" customHeight="1" x14ac:dyDescent="0.3">
      <c r="B19" s="109">
        <v>56</v>
      </c>
      <c r="C19" s="286" t="s">
        <v>996</v>
      </c>
      <c r="D19" s="286"/>
      <c r="E19" s="36">
        <v>15</v>
      </c>
      <c r="F19" s="36"/>
      <c r="G19" s="36">
        <v>15</v>
      </c>
      <c r="H19" s="36"/>
      <c r="I19" s="36">
        <v>30</v>
      </c>
      <c r="J19" s="36"/>
      <c r="K19" s="36">
        <v>15</v>
      </c>
      <c r="L19" s="36"/>
      <c r="M19" s="36">
        <v>20</v>
      </c>
      <c r="N19" s="36"/>
      <c r="O19" s="40">
        <f t="shared" si="0"/>
        <v>95</v>
      </c>
      <c r="P19" s="104"/>
    </row>
    <row r="20" spans="2:28" ht="30" customHeight="1" x14ac:dyDescent="0.3">
      <c r="B20" s="109">
        <v>57</v>
      </c>
      <c r="C20" s="289" t="s">
        <v>997</v>
      </c>
      <c r="D20" s="289"/>
      <c r="E20" s="38">
        <v>15</v>
      </c>
      <c r="F20" s="38"/>
      <c r="G20" s="38">
        <v>15</v>
      </c>
      <c r="H20" s="38"/>
      <c r="I20" s="38">
        <v>30</v>
      </c>
      <c r="J20" s="38"/>
      <c r="K20" s="38">
        <v>15</v>
      </c>
      <c r="L20" s="38"/>
      <c r="M20" s="38">
        <v>15</v>
      </c>
      <c r="N20" s="38"/>
      <c r="O20" s="40">
        <f t="shared" si="0"/>
        <v>90</v>
      </c>
    </row>
    <row r="21" spans="2:28" ht="15" customHeight="1" x14ac:dyDescent="0.3">
      <c r="O21"/>
    </row>
    <row r="22" spans="2:28" ht="15" customHeight="1" x14ac:dyDescent="0.3">
      <c r="Q22" s="394"/>
      <c r="R22" s="394"/>
      <c r="S22" s="394"/>
      <c r="T22" s="394"/>
      <c r="U22" s="394"/>
      <c r="V22" s="394"/>
      <c r="W22" s="260" t="s">
        <v>938</v>
      </c>
      <c r="X22" s="260"/>
      <c r="Y22" s="260"/>
      <c r="Z22" s="260"/>
      <c r="AA22" s="260"/>
      <c r="AB22" s="260"/>
    </row>
    <row r="23" spans="2:28" ht="15" customHeight="1" x14ac:dyDescent="0.3">
      <c r="Q23" s="276" t="s">
        <v>63</v>
      </c>
      <c r="R23" s="277"/>
      <c r="S23" s="277"/>
      <c r="T23" s="277"/>
      <c r="U23" s="277"/>
      <c r="V23" s="278"/>
      <c r="W23" s="276" t="s">
        <v>940</v>
      </c>
      <c r="X23" s="277"/>
      <c r="Y23" s="278"/>
      <c r="Z23" s="279" t="s">
        <v>942</v>
      </c>
      <c r="AA23" s="280"/>
      <c r="AB23" s="281"/>
    </row>
    <row r="24" spans="2:28" ht="15" customHeight="1" x14ac:dyDescent="0.3">
      <c r="Q24" s="375" t="s">
        <v>66</v>
      </c>
      <c r="R24" s="376"/>
      <c r="S24" s="376"/>
      <c r="T24" s="376"/>
      <c r="U24" s="376"/>
      <c r="V24" s="377"/>
      <c r="W24" s="378">
        <v>1</v>
      </c>
      <c r="X24" s="379"/>
      <c r="Y24" s="380"/>
      <c r="Z24" s="381">
        <f>W24/10</f>
        <v>0.1</v>
      </c>
      <c r="AA24" s="382"/>
      <c r="AB24" s="383"/>
    </row>
    <row r="25" spans="2:28" ht="15" customHeight="1" x14ac:dyDescent="0.3">
      <c r="Q25" s="372" t="s">
        <v>67</v>
      </c>
      <c r="R25" s="373"/>
      <c r="S25" s="373"/>
      <c r="T25" s="373"/>
      <c r="U25" s="373"/>
      <c r="V25" s="374"/>
      <c r="W25" s="357">
        <v>5</v>
      </c>
      <c r="X25" s="358"/>
      <c r="Y25" s="359"/>
      <c r="Z25" s="360">
        <f t="shared" ref="Z25:Z27" si="2">W25/10</f>
        <v>0.5</v>
      </c>
      <c r="AA25" s="361"/>
      <c r="AB25" s="362"/>
    </row>
    <row r="26" spans="2:28" ht="15" customHeight="1" x14ac:dyDescent="0.3">
      <c r="Q26" s="404" t="s">
        <v>68</v>
      </c>
      <c r="R26" s="405"/>
      <c r="S26" s="405"/>
      <c r="T26" s="405"/>
      <c r="U26" s="405"/>
      <c r="V26" s="406"/>
      <c r="W26" s="401">
        <v>2</v>
      </c>
      <c r="X26" s="402"/>
      <c r="Y26" s="403"/>
      <c r="Z26" s="363">
        <f t="shared" si="2"/>
        <v>0.2</v>
      </c>
      <c r="AA26" s="364"/>
      <c r="AB26" s="365"/>
    </row>
    <row r="27" spans="2:28" ht="15" customHeight="1" x14ac:dyDescent="0.3">
      <c r="Q27" s="398" t="s">
        <v>69</v>
      </c>
      <c r="R27" s="399"/>
      <c r="S27" s="399"/>
      <c r="T27" s="399"/>
      <c r="U27" s="399"/>
      <c r="V27" s="400"/>
      <c r="W27" s="395">
        <v>2</v>
      </c>
      <c r="X27" s="396"/>
      <c r="Y27" s="397"/>
      <c r="Z27" s="369">
        <f t="shared" si="2"/>
        <v>0.2</v>
      </c>
      <c r="AA27" s="370"/>
      <c r="AB27" s="371"/>
    </row>
    <row r="28" spans="2:28" ht="15" customHeight="1" x14ac:dyDescent="0.3">
      <c r="Q28" s="251" t="s">
        <v>70</v>
      </c>
      <c r="R28" s="251"/>
      <c r="S28" s="251"/>
      <c r="T28" s="251"/>
      <c r="U28" s="251"/>
      <c r="V28" s="251"/>
      <c r="W28" s="252">
        <f>SUM(W24:Y27)</f>
        <v>10</v>
      </c>
      <c r="X28" s="252"/>
      <c r="Y28" s="252"/>
      <c r="Z28" s="407">
        <f>W28/10</f>
        <v>1</v>
      </c>
      <c r="AA28" s="408"/>
      <c r="AB28" s="409"/>
    </row>
    <row r="29" spans="2:28" ht="15" customHeight="1" x14ac:dyDescent="0.3"/>
    <row r="30" spans="2:28" ht="15" customHeight="1" x14ac:dyDescent="0.3">
      <c r="Q30" s="259"/>
      <c r="R30" s="259"/>
      <c r="S30" s="259"/>
      <c r="T30" s="259"/>
      <c r="U30" s="259"/>
      <c r="V30" s="259"/>
      <c r="W30" s="260" t="s">
        <v>939</v>
      </c>
      <c r="X30" s="260"/>
      <c r="Y30" s="260"/>
      <c r="Z30" s="260"/>
      <c r="AA30" s="260"/>
      <c r="AB30" s="260"/>
    </row>
    <row r="31" spans="2:28" ht="15" customHeight="1" x14ac:dyDescent="0.3">
      <c r="Q31" s="261" t="s">
        <v>63</v>
      </c>
      <c r="R31" s="261"/>
      <c r="S31" s="261"/>
      <c r="T31" s="261"/>
      <c r="U31" s="261"/>
      <c r="V31" s="261"/>
      <c r="W31" s="261" t="s">
        <v>940</v>
      </c>
      <c r="X31" s="261"/>
      <c r="Y31" s="261"/>
      <c r="Z31" s="263" t="s">
        <v>941</v>
      </c>
      <c r="AA31" s="263"/>
      <c r="AB31" s="263"/>
    </row>
    <row r="32" spans="2:28" ht="15" customHeight="1" x14ac:dyDescent="0.3">
      <c r="Q32" s="255" t="s">
        <v>66</v>
      </c>
      <c r="R32" s="255"/>
      <c r="S32" s="255"/>
      <c r="T32" s="255"/>
      <c r="U32" s="255"/>
      <c r="V32" s="255"/>
      <c r="W32" s="256">
        <v>2</v>
      </c>
      <c r="X32" s="256"/>
      <c r="Y32" s="256"/>
      <c r="Z32" s="265">
        <f>W32/10</f>
        <v>0.2</v>
      </c>
      <c r="AA32" s="265"/>
      <c r="AB32" s="265"/>
    </row>
    <row r="33" spans="5:28" ht="15" customHeight="1" x14ac:dyDescent="0.3">
      <c r="Q33" s="257" t="s">
        <v>67</v>
      </c>
      <c r="R33" s="257"/>
      <c r="S33" s="257"/>
      <c r="T33" s="257"/>
      <c r="U33" s="257"/>
      <c r="V33" s="257"/>
      <c r="W33" s="258">
        <v>4</v>
      </c>
      <c r="X33" s="258"/>
      <c r="Y33" s="258"/>
      <c r="Z33" s="266">
        <f t="shared" ref="Z33:Z35" si="3">W33/10</f>
        <v>0.4</v>
      </c>
      <c r="AA33" s="266"/>
      <c r="AB33" s="266"/>
    </row>
    <row r="34" spans="5:28" ht="15" customHeight="1" x14ac:dyDescent="0.3">
      <c r="Q34" s="253" t="s">
        <v>68</v>
      </c>
      <c r="R34" s="253"/>
      <c r="S34" s="253"/>
      <c r="T34" s="253"/>
      <c r="U34" s="253"/>
      <c r="V34" s="253"/>
      <c r="W34" s="254">
        <v>4</v>
      </c>
      <c r="X34" s="254"/>
      <c r="Y34" s="254"/>
      <c r="Z34" s="321">
        <f t="shared" si="3"/>
        <v>0.4</v>
      </c>
      <c r="AA34" s="321"/>
      <c r="AB34" s="321"/>
    </row>
    <row r="35" spans="5:28" ht="15" customHeight="1" x14ac:dyDescent="0.3">
      <c r="Q35" s="249" t="s">
        <v>69</v>
      </c>
      <c r="R35" s="249"/>
      <c r="S35" s="249"/>
      <c r="T35" s="249"/>
      <c r="U35" s="249"/>
      <c r="V35" s="249"/>
      <c r="W35" s="250">
        <v>0</v>
      </c>
      <c r="X35" s="250"/>
      <c r="Y35" s="250"/>
      <c r="Z35" s="323">
        <f t="shared" si="3"/>
        <v>0</v>
      </c>
      <c r="AA35" s="323"/>
      <c r="AB35" s="323"/>
    </row>
    <row r="36" spans="5:28" ht="15" customHeight="1" x14ac:dyDescent="0.3">
      <c r="Q36" s="251" t="s">
        <v>70</v>
      </c>
      <c r="R36" s="251"/>
      <c r="S36" s="251"/>
      <c r="T36" s="251"/>
      <c r="U36" s="251"/>
      <c r="V36" s="251"/>
      <c r="W36" s="252">
        <f>SUM(W32:W35)</f>
        <v>10</v>
      </c>
      <c r="X36" s="252"/>
      <c r="Y36" s="252"/>
      <c r="Z36" s="248">
        <v>1</v>
      </c>
      <c r="AA36" s="252"/>
      <c r="AB36" s="252"/>
    </row>
    <row r="37" spans="5:28" ht="15" customHeight="1" x14ac:dyDescent="0.3">
      <c r="E37"/>
      <c r="F37"/>
      <c r="G37"/>
      <c r="H37"/>
      <c r="I37"/>
      <c r="J37"/>
      <c r="K37"/>
      <c r="L37"/>
      <c r="M37"/>
      <c r="N37"/>
      <c r="O37"/>
      <c r="P37"/>
    </row>
    <row r="38" spans="5:28" ht="15" customHeight="1" x14ac:dyDescent="0.3">
      <c r="E38"/>
      <c r="F38"/>
      <c r="G38"/>
      <c r="H38"/>
      <c r="I38"/>
      <c r="J38"/>
      <c r="K38"/>
      <c r="L38"/>
      <c r="M38"/>
      <c r="N38"/>
      <c r="O38"/>
      <c r="P38"/>
    </row>
    <row r="39" spans="5:28" x14ac:dyDescent="0.3">
      <c r="E39"/>
      <c r="F39"/>
      <c r="G39"/>
      <c r="H39"/>
      <c r="I39"/>
      <c r="J39"/>
      <c r="K39"/>
      <c r="L39"/>
      <c r="M39"/>
      <c r="N39"/>
      <c r="O39"/>
      <c r="P39"/>
    </row>
    <row r="40" spans="5:28" x14ac:dyDescent="0.3">
      <c r="E40"/>
      <c r="F40"/>
      <c r="G40"/>
      <c r="H40"/>
      <c r="I40"/>
      <c r="J40"/>
      <c r="K40"/>
      <c r="L40"/>
      <c r="M40"/>
      <c r="N40"/>
      <c r="O40"/>
      <c r="P40"/>
    </row>
    <row r="41" spans="5:28" x14ac:dyDescent="0.3">
      <c r="E41"/>
      <c r="F41"/>
      <c r="G41"/>
      <c r="H41"/>
      <c r="I41"/>
      <c r="J41"/>
      <c r="K41"/>
      <c r="L41"/>
      <c r="M41"/>
      <c r="N41"/>
      <c r="O41"/>
      <c r="P41"/>
    </row>
    <row r="42" spans="5:28" x14ac:dyDescent="0.3">
      <c r="E42"/>
      <c r="F42"/>
      <c r="G42"/>
      <c r="H42"/>
      <c r="I42"/>
      <c r="J42"/>
      <c r="K42"/>
      <c r="L42"/>
      <c r="M42"/>
      <c r="N42"/>
      <c r="O42"/>
      <c r="P42"/>
    </row>
    <row r="43" spans="5:28" x14ac:dyDescent="0.3">
      <c r="E43"/>
      <c r="F43"/>
      <c r="G43"/>
      <c r="H43"/>
      <c r="I43"/>
      <c r="J43"/>
      <c r="K43"/>
      <c r="L43"/>
      <c r="M43"/>
      <c r="N43"/>
      <c r="O43"/>
      <c r="P43"/>
    </row>
    <row r="44" spans="5:28" x14ac:dyDescent="0.3">
      <c r="E44"/>
      <c r="F44"/>
      <c r="G44"/>
      <c r="H44"/>
      <c r="I44"/>
      <c r="J44"/>
      <c r="K44"/>
      <c r="L44"/>
      <c r="M44"/>
      <c r="N44"/>
      <c r="O44"/>
      <c r="P44"/>
    </row>
    <row r="45" spans="5:28" x14ac:dyDescent="0.3">
      <c r="E45"/>
      <c r="F45"/>
      <c r="G45"/>
      <c r="H45"/>
      <c r="I45"/>
      <c r="J45"/>
      <c r="K45"/>
      <c r="L45"/>
      <c r="M45"/>
      <c r="N45"/>
      <c r="O45"/>
      <c r="P45"/>
    </row>
    <row r="46" spans="5:28" x14ac:dyDescent="0.3">
      <c r="E46"/>
      <c r="F46"/>
      <c r="G46"/>
      <c r="H46"/>
      <c r="I46"/>
      <c r="J46"/>
      <c r="K46"/>
      <c r="L46"/>
      <c r="M46"/>
      <c r="N46"/>
      <c r="O46"/>
      <c r="P46"/>
    </row>
    <row r="47" spans="5:28" x14ac:dyDescent="0.3">
      <c r="E47"/>
      <c r="F47"/>
      <c r="G47"/>
      <c r="H47"/>
      <c r="I47"/>
      <c r="J47"/>
      <c r="K47"/>
      <c r="L47"/>
      <c r="M47"/>
      <c r="N47"/>
      <c r="O47"/>
      <c r="P47"/>
    </row>
    <row r="79" spans="2:15" x14ac:dyDescent="0.3">
      <c r="B79"/>
      <c r="E79"/>
      <c r="F79"/>
      <c r="G79"/>
      <c r="H79"/>
      <c r="I79"/>
      <c r="J79"/>
      <c r="K79"/>
      <c r="L79"/>
      <c r="M79"/>
      <c r="N79"/>
      <c r="O79"/>
    </row>
    <row r="80" spans="2:15" x14ac:dyDescent="0.3">
      <c r="B80"/>
      <c r="E80"/>
      <c r="F80"/>
      <c r="G80"/>
      <c r="H80"/>
      <c r="I80"/>
      <c r="J80"/>
      <c r="K80"/>
      <c r="L80"/>
      <c r="M80"/>
      <c r="N80"/>
      <c r="O80"/>
    </row>
    <row r="81" spans="2:15" x14ac:dyDescent="0.3">
      <c r="B81"/>
      <c r="E81"/>
      <c r="F81"/>
      <c r="G81"/>
      <c r="H81"/>
      <c r="I81"/>
      <c r="J81"/>
      <c r="K81"/>
      <c r="L81"/>
      <c r="M81"/>
      <c r="N81"/>
      <c r="O81"/>
    </row>
    <row r="82" spans="2:15" x14ac:dyDescent="0.3">
      <c r="B82"/>
      <c r="E82"/>
      <c r="F82"/>
      <c r="G82"/>
      <c r="H82"/>
      <c r="I82"/>
      <c r="J82"/>
      <c r="K82"/>
      <c r="L82"/>
      <c r="M82"/>
      <c r="N82"/>
      <c r="O82"/>
    </row>
    <row r="83" spans="2:15" x14ac:dyDescent="0.3">
      <c r="B83"/>
      <c r="E83"/>
      <c r="F83"/>
      <c r="G83"/>
      <c r="H83"/>
      <c r="I83"/>
      <c r="J83"/>
      <c r="K83"/>
      <c r="L83"/>
      <c r="M83"/>
      <c r="N83"/>
      <c r="O83"/>
    </row>
  </sheetData>
  <mergeCells count="87">
    <mergeCell ref="B10:B11"/>
    <mergeCell ref="B15:B16"/>
    <mergeCell ref="C18:D18"/>
    <mergeCell ref="C19:D19"/>
    <mergeCell ref="C20:D20"/>
    <mergeCell ref="C15:D15"/>
    <mergeCell ref="C16:D16"/>
    <mergeCell ref="C12:D12"/>
    <mergeCell ref="C11:D11"/>
    <mergeCell ref="Q36:V36"/>
    <mergeCell ref="W36:Y36"/>
    <mergeCell ref="Z36:AB36"/>
    <mergeCell ref="R12:V12"/>
    <mergeCell ref="R13:V13"/>
    <mergeCell ref="R14:V14"/>
    <mergeCell ref="R15:V15"/>
    <mergeCell ref="Q34:V34"/>
    <mergeCell ref="W34:Y34"/>
    <mergeCell ref="Z34:AB34"/>
    <mergeCell ref="Q35:V35"/>
    <mergeCell ref="W35:Y35"/>
    <mergeCell ref="Z35:AB35"/>
    <mergeCell ref="Q32:V32"/>
    <mergeCell ref="W32:Y32"/>
    <mergeCell ref="Z32:AB32"/>
    <mergeCell ref="Q33:V33"/>
    <mergeCell ref="W33:Y33"/>
    <mergeCell ref="Z33:AB33"/>
    <mergeCell ref="Q28:V28"/>
    <mergeCell ref="W28:Y28"/>
    <mergeCell ref="Z28:AB28"/>
    <mergeCell ref="Q30:V30"/>
    <mergeCell ref="W30:AB30"/>
    <mergeCell ref="Q31:V31"/>
    <mergeCell ref="W31:Y31"/>
    <mergeCell ref="Z31:AB31"/>
    <mergeCell ref="Q26:V26"/>
    <mergeCell ref="W26:Y26"/>
    <mergeCell ref="Z26:AB26"/>
    <mergeCell ref="Q27:V27"/>
    <mergeCell ref="W27:Y27"/>
    <mergeCell ref="Z27:AB27"/>
    <mergeCell ref="Q24:V24"/>
    <mergeCell ref="W24:Y24"/>
    <mergeCell ref="Z24:AB24"/>
    <mergeCell ref="Q25:V25"/>
    <mergeCell ref="W25:Y25"/>
    <mergeCell ref="Z25:AB25"/>
    <mergeCell ref="Q22:V22"/>
    <mergeCell ref="W22:AB22"/>
    <mergeCell ref="C17:D17"/>
    <mergeCell ref="Q23:V23"/>
    <mergeCell ref="W23:Y23"/>
    <mergeCell ref="Z23:AB23"/>
    <mergeCell ref="Q16:X16"/>
    <mergeCell ref="C13:D13"/>
    <mergeCell ref="R11:V11"/>
    <mergeCell ref="W17:Y17"/>
    <mergeCell ref="Z17:AB17"/>
    <mergeCell ref="C14:D14"/>
    <mergeCell ref="C9:D9"/>
    <mergeCell ref="R9:V9"/>
    <mergeCell ref="C10:D10"/>
    <mergeCell ref="R10:V10"/>
    <mergeCell ref="R8:V8"/>
    <mergeCell ref="E5:F6"/>
    <mergeCell ref="G5:H6"/>
    <mergeCell ref="I5:J6"/>
    <mergeCell ref="E7:F7"/>
    <mergeCell ref="G7:H7"/>
    <mergeCell ref="I7:J7"/>
    <mergeCell ref="Z4:AC4"/>
    <mergeCell ref="Q3:AC3"/>
    <mergeCell ref="K5:L6"/>
    <mergeCell ref="M5:N6"/>
    <mergeCell ref="R7:V7"/>
    <mergeCell ref="W4:Y4"/>
    <mergeCell ref="R6:V6"/>
    <mergeCell ref="K7:L7"/>
    <mergeCell ref="M7:N7"/>
    <mergeCell ref="B3:O3"/>
    <mergeCell ref="B4:C8"/>
    <mergeCell ref="D4:D8"/>
    <mergeCell ref="E4:J4"/>
    <mergeCell ref="K4:N4"/>
    <mergeCell ref="O4:O8"/>
    <mergeCell ref="Q4:V5"/>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16</vt:i4>
      </vt:variant>
    </vt:vector>
  </HeadingPairs>
  <TitlesOfParts>
    <vt:vector size="16" baseType="lpstr">
      <vt:lpstr>MATRIZ DE RIESGO </vt:lpstr>
      <vt:lpstr>CRITERIOS DE EVALUACION</vt:lpstr>
      <vt:lpstr>C. INTERNO</vt:lpstr>
      <vt:lpstr>Convenios</vt:lpstr>
      <vt:lpstr>Captacion</vt:lpstr>
      <vt:lpstr>Colocacion</vt:lpstr>
      <vt:lpstr>GESTION COMERCIAL</vt:lpstr>
      <vt:lpstr>MEJORA CONTINUA</vt:lpstr>
      <vt:lpstr>PLANEACION ESTRATE</vt:lpstr>
      <vt:lpstr>GESTION DOCUMENTAL</vt:lpstr>
      <vt:lpstr>GESTION ADM  JURIDICA </vt:lpstr>
      <vt:lpstr>GESTION FINANCIERA</vt:lpstr>
      <vt:lpstr>INF Y COMUNICACION</vt:lpstr>
      <vt:lpstr>TALENTO HUMANO</vt:lpstr>
      <vt:lpstr>SISTEMAS</vt:lpstr>
      <vt:lpstr>Control Interno</vt:lpstr>
    </vt:vector>
  </TitlesOfParts>
  <Company>Windows XP Titan Ultimate Edition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ROSSANA</dc:creator>
  <cp:lastModifiedBy>William</cp:lastModifiedBy>
  <cp:lastPrinted>2015-07-28T14:15:04Z</cp:lastPrinted>
  <dcterms:created xsi:type="dcterms:W3CDTF">2012-08-19T16:57:06Z</dcterms:created>
  <dcterms:modified xsi:type="dcterms:W3CDTF">2023-07-25T22:45:14Z</dcterms:modified>
</cp:coreProperties>
</file>